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o utilizar" sheetId="1" r:id="rId4"/>
    <sheet state="visible" name="Estratégia 01" sheetId="2" r:id="rId5"/>
    <sheet state="visible" name="Estratégia 02" sheetId="3" r:id="rId6"/>
    <sheet state="visible" name="Estratégia 03" sheetId="4" r:id="rId7"/>
  </sheets>
  <definedNames/>
  <calcPr/>
</workbook>
</file>

<file path=xl/sharedStrings.xml><?xml version="1.0" encoding="utf-8"?>
<sst xmlns="http://schemas.openxmlformats.org/spreadsheetml/2006/main" count="104" uniqueCount="40">
  <si>
    <t>20k por mês recorrente revendendo</t>
  </si>
  <si>
    <t>O que é esta ferramenta</t>
  </si>
  <si>
    <t xml:space="preserve">Esta ferramenta visa mostrar em números como atingir o faturamento de R$20.000,00 com a representação do eGestor, buscando simplificar o seu entendimento.                                                                                
O objetivo da ferramenta é que você consiga realizar um acompanhamento básico do quanto poderá agregar a mais com cada cliente de forma eficiente.                                                                                
Além disso, você pode utilizar esta calculadora para estimar as metas de vendas e manter um controle do objetivo traçado de 20k.                                                                 </t>
  </si>
  <si>
    <t>Como utilizar</t>
  </si>
  <si>
    <r>
      <rPr>
        <rFont val="Nunito"/>
        <b/>
        <color theme="0"/>
        <sz val="12.0"/>
      </rPr>
      <t xml:space="preserve">Os valores em </t>
    </r>
    <r>
      <rPr>
        <rFont val="Nunito"/>
        <b/>
        <color theme="0"/>
        <sz val="12.0"/>
      </rPr>
      <t>Verde</t>
    </r>
    <r>
      <rPr>
        <rFont val="Nunito"/>
        <b/>
        <color theme="0"/>
        <sz val="12.0"/>
      </rPr>
      <t xml:space="preserve"> correspondem aos valores que você pode modificar. </t>
    </r>
  </si>
  <si>
    <r>
      <rPr>
        <rFont val="Nunito"/>
        <color rgb="FF18435A"/>
        <sz val="11.0"/>
      </rPr>
      <t xml:space="preserve">Os </t>
    </r>
    <r>
      <rPr>
        <rFont val="Nunito"/>
        <b/>
        <color rgb="FF18435A"/>
        <sz val="11.0"/>
      </rPr>
      <t>"Serviços Recorrentes"</t>
    </r>
    <r>
      <rPr>
        <rFont val="Nunito"/>
        <color rgb="FF18435A"/>
        <sz val="11.0"/>
      </rPr>
      <t xml:space="preserve"> são os que farão parte do MRR ( Monthly Recurring Revenue), ou seja, da sua receita mensal recorrente. A</t>
    </r>
    <r>
      <rPr>
        <rFont val="Nunito"/>
        <b/>
        <color rgb="FF18435A"/>
        <sz val="11.0"/>
      </rPr>
      <t xml:space="preserve"> "Mensalidade do eGestor"</t>
    </r>
    <r>
      <rPr>
        <rFont val="Nunito"/>
        <color rgb="FF18435A"/>
        <sz val="11.0"/>
      </rPr>
      <t xml:space="preserve"> e o </t>
    </r>
    <r>
      <rPr>
        <rFont val="Nunito"/>
        <b/>
        <color rgb="FF18435A"/>
        <sz val="11.0"/>
      </rPr>
      <t>"Suporte"</t>
    </r>
    <r>
      <rPr>
        <rFont val="Nunito"/>
        <color rgb="FF18435A"/>
        <sz val="11.0"/>
      </rPr>
      <t xml:space="preserve"> são contabilizados nessa seção, sendo que o </t>
    </r>
    <r>
      <rPr>
        <rFont val="Nunito"/>
        <b/>
        <color rgb="FF18435A"/>
        <sz val="11.0"/>
      </rPr>
      <t xml:space="preserve">"Suporte" </t>
    </r>
    <r>
      <rPr>
        <rFont val="Nunito"/>
        <color rgb="FF18435A"/>
        <sz val="11.0"/>
      </rPr>
      <t>pode ser uma cobrança opcional, pois você pode ou não prestar esse serviço. Tendo em vista que o suporte é inteiramente da equipe do eGestor. Se você optar por oferecer o suporte, pode barganhar na hora da negociação, reduzindo o valor da mensalidade do sistema e inserindo o valor do suporte.</t>
    </r>
  </si>
  <si>
    <r>
      <rPr>
        <rFont val="Nunito"/>
        <color rgb="FF18435A"/>
        <sz val="11.0"/>
      </rPr>
      <t xml:space="preserve">Os </t>
    </r>
    <r>
      <rPr>
        <rFont val="Nunito"/>
        <b/>
        <color rgb="FF18435A"/>
        <sz val="11.0"/>
      </rPr>
      <t>"Serviços Não Recorrentes"</t>
    </r>
    <r>
      <rPr>
        <rFont val="Nunito"/>
        <color rgb="FF18435A"/>
        <sz val="11.0"/>
      </rPr>
      <t xml:space="preserve"> são os que não farão parte do MRR. A </t>
    </r>
    <r>
      <rPr>
        <rFont val="Nunito"/>
        <b/>
        <color rgb="FF18435A"/>
        <sz val="11.0"/>
      </rPr>
      <t xml:space="preserve">"Implementação e Treinamento" </t>
    </r>
    <r>
      <rPr>
        <rFont val="Nunito"/>
        <color rgb="FF18435A"/>
        <sz val="11.0"/>
      </rPr>
      <t>terão a cobrança opcional por sua parte. Diferentemente do suporte, o treinamento é de responsabilidade do parceiro e não deve ser computado como receita recorrente, pois será aplicado uma única vez, no início do uso do sistema pelo seu cliente. Ele pode servir para que a venda seja mais elaborada, para que o cliente tenha mais entendidmento da ferramenta. Assim, quando o seu cliente acionar o suporte, ele compreenda de forma mais eficaz as orientações da nossa equipe.</t>
    </r>
  </si>
  <si>
    <r>
      <rPr>
        <rFont val="Nunito"/>
        <color rgb="FF18435A"/>
        <sz val="11.0"/>
      </rPr>
      <t xml:space="preserve">A variável </t>
    </r>
    <r>
      <rPr>
        <rFont val="Nunito"/>
        <b/>
        <color rgb="FF18435A"/>
        <sz val="11.0"/>
      </rPr>
      <t>"Meses"</t>
    </r>
    <r>
      <rPr>
        <rFont val="Nunito"/>
        <color rgb="FF18435A"/>
        <sz val="11.0"/>
      </rPr>
      <t xml:space="preserve"> pode ser modificada, porém se atente para levar em consideração os valores até o mês que você utilizou como estratégia.</t>
    </r>
  </si>
  <si>
    <t>Sugestão</t>
  </si>
  <si>
    <r>
      <rPr>
        <rFont val="Nunito"/>
        <color rgb="FF18435A"/>
        <sz val="11.0"/>
      </rPr>
      <t>Como sugestão para que você conquiste os R$ 20.000,00 por mês revendendo o eGestor, você deve ter como meta obter</t>
    </r>
    <r>
      <rPr>
        <rFont val="Nunito"/>
        <b/>
        <color rgb="FF18435A"/>
        <sz val="11.0"/>
      </rPr>
      <t xml:space="preserve"> 4 novos clientes por mês </t>
    </r>
    <r>
      <rPr>
        <rFont val="Nunito"/>
        <color rgb="FF18435A"/>
        <sz val="11.0"/>
      </rPr>
      <t xml:space="preserve">e cobrar uma mensalidade de </t>
    </r>
    <r>
      <rPr>
        <rFont val="Nunito"/>
        <b/>
        <color rgb="FF18435A"/>
        <sz val="11.0"/>
      </rPr>
      <t>R$ 209,00</t>
    </r>
    <r>
      <rPr>
        <rFont val="Nunito"/>
        <color rgb="FF18435A"/>
        <sz val="11.0"/>
      </rPr>
      <t xml:space="preserve"> para cada um. Em 2 anos, como você pode conferir nas sugestões de Estratégias 01, 02 e 03, você terá conquistado os R$ 20.000,00 por mês revendendo eGestor.</t>
    </r>
  </si>
  <si>
    <t>__</t>
  </si>
  <si>
    <t>Estratégia 01</t>
  </si>
  <si>
    <t>4 novos clientes por 24 meses, cobrando uma mensalidade do eGestor por R$ 209 e sem cobrar pelo suporte e implementação.</t>
  </si>
  <si>
    <t>Ano 1</t>
  </si>
  <si>
    <t>Meses</t>
  </si>
  <si>
    <t>Mês</t>
  </si>
  <si>
    <t>Clientes Novos</t>
  </si>
  <si>
    <t xml:space="preserve">Recorrência </t>
  </si>
  <si>
    <t>Implementação</t>
  </si>
  <si>
    <t>Recorrência  + Implementação</t>
  </si>
  <si>
    <t>Clientes novos por mês</t>
  </si>
  <si>
    <t>Serviços Recorrentes</t>
  </si>
  <si>
    <t>Mensalidade eGestor</t>
  </si>
  <si>
    <t>Suporte</t>
  </si>
  <si>
    <t>Serviços Não Recorrentes</t>
  </si>
  <si>
    <t>Implementação e treinamento</t>
  </si>
  <si>
    <t xml:space="preserve">Totais com recorrência </t>
  </si>
  <si>
    <t>Total recorrente por mês</t>
  </si>
  <si>
    <t>Clientes total</t>
  </si>
  <si>
    <t>Total recorrente mensal Ano 1</t>
  </si>
  <si>
    <t>Faturamento Total Ano 1</t>
  </si>
  <si>
    <t>Total recorrente mensal Ano 2</t>
  </si>
  <si>
    <t>Total 1 ano</t>
  </si>
  <si>
    <t>Faturamento Total Ano 2</t>
  </si>
  <si>
    <t>Ano 2</t>
  </si>
  <si>
    <t>Total 2 anos</t>
  </si>
  <si>
    <t>Estratégia 02</t>
  </si>
  <si>
    <t>4 novos clientes por 24 meses, cobrando uma mensalidade do eGestor por R$ 159, de suporte por R$ 50 e sem cobrar pela implementação.</t>
  </si>
  <si>
    <t>Estratégia 03</t>
  </si>
  <si>
    <t>4 novos clientes por 24 meses, cobrando uma mensalidade do eGestor por R$ 159, de suporte por R$ 50 e de implementação por R$ 1000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</si>
</sst>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[$R$ -416]#,##0.00"/>
  </numFmts>
  <fonts count="22">
    <font>
      <sz val="10.0"/>
      <color rgb="FF000000"/>
      <name val="Arial"/>
      <scheme val="minor"/>
    </font>
    <font>
      <sz val="14.0"/>
      <color theme="1"/>
      <name val="Nunito"/>
    </font>
    <font>
      <b/>
      <sz val="18.0"/>
      <color rgb="FFFFFFFF"/>
      <name val="Nunito"/>
    </font>
    <font>
      <b/>
      <sz val="18.0"/>
      <color rgb="FFFFFFFF"/>
      <name val="Docs-Nunito"/>
    </font>
    <font>
      <color theme="1"/>
      <name val="Arial"/>
      <scheme val="minor"/>
    </font>
    <font>
      <b/>
      <sz val="12.0"/>
      <color theme="0"/>
      <name val="Nunito"/>
    </font>
    <font>
      <b/>
      <sz val="14.0"/>
      <color theme="1"/>
      <name val="Arial"/>
      <scheme val="minor"/>
    </font>
    <font>
      <sz val="11.0"/>
      <color rgb="FF18435A"/>
      <name val="Nunito"/>
    </font>
    <font>
      <b/>
      <sz val="12.0"/>
      <color rgb="FFFFFFFF"/>
      <name val="Nunito"/>
    </font>
    <font>
      <color theme="1"/>
      <name val="Nunito"/>
    </font>
    <font>
      <b/>
      <sz val="16.0"/>
      <color rgb="FFFFFFFF"/>
      <name val="Nunito"/>
    </font>
    <font>
      <b/>
      <sz val="14.0"/>
      <color theme="0"/>
      <name val="Nunito"/>
    </font>
    <font>
      <b/>
      <sz val="14.0"/>
      <color theme="1"/>
      <name val="Nunito"/>
    </font>
    <font>
      <color rgb="FFFFFFFF"/>
      <name val="Nunito"/>
    </font>
    <font>
      <sz val="10.0"/>
      <color theme="1"/>
      <name val="Nunito"/>
    </font>
    <font>
      <b/>
      <color theme="1"/>
      <name val="Nunito"/>
    </font>
    <font>
      <b/>
      <sz val="14.0"/>
      <color rgb="FFFFFFFF"/>
      <name val="Nunito"/>
    </font>
    <font>
      <b/>
      <sz val="12.0"/>
      <color rgb="FFF2F2F2"/>
      <name val="Nunito"/>
    </font>
    <font>
      <b/>
      <sz val="14.0"/>
      <color rgb="FFF2F2F2"/>
      <name val="Nunito"/>
    </font>
    <font>
      <b/>
      <sz val="12.0"/>
      <color rgb="FF11818F"/>
      <name val="Nunito"/>
    </font>
    <font>
      <b/>
      <color rgb="FF11818F"/>
      <name val="Nunito"/>
    </font>
    <font>
      <b/>
      <sz val="10.0"/>
      <color rgb="FF11818F"/>
      <name val="Nunito"/>
    </font>
  </fonts>
  <fills count="7">
    <fill>
      <patternFill patternType="none"/>
    </fill>
    <fill>
      <patternFill patternType="lightGray"/>
    </fill>
    <fill>
      <patternFill patternType="solid">
        <fgColor rgb="FF18435A"/>
        <bgColor rgb="FF18435A"/>
      </patternFill>
    </fill>
    <fill>
      <patternFill patternType="solid">
        <fgColor rgb="FFA6CA4F"/>
        <bgColor rgb="FFA6CA4F"/>
      </patternFill>
    </fill>
    <fill>
      <patternFill patternType="solid">
        <fgColor rgb="FFF2F2F2"/>
        <bgColor rgb="FFF2F2F2"/>
      </patternFill>
    </fill>
    <fill>
      <patternFill patternType="solid">
        <fgColor rgb="FF11818F"/>
        <bgColor rgb="FF11818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readingOrder="0"/>
    </xf>
    <xf borderId="0" fillId="2" fontId="3" numFmtId="0" xfId="0" applyAlignment="1" applyFont="1">
      <alignment horizontal="left" readingOrder="0" vertical="center"/>
    </xf>
    <xf borderId="0" fillId="3" fontId="4" numFmtId="0" xfId="0" applyFill="1" applyFont="1"/>
    <xf borderId="0" fillId="4" fontId="4" numFmtId="0" xfId="0" applyFill="1" applyFont="1"/>
    <xf borderId="0" fillId="5" fontId="5" numFmtId="0" xfId="0" applyAlignment="1" applyFill="1" applyFont="1">
      <alignment readingOrder="0"/>
    </xf>
    <xf borderId="0" fillId="5" fontId="6" numFmtId="0" xfId="0" applyAlignment="1" applyFont="1">
      <alignment readingOrder="0"/>
    </xf>
    <xf borderId="0" fillId="5" fontId="6" numFmtId="0" xfId="0" applyFont="1"/>
    <xf borderId="0" fillId="5" fontId="4" numFmtId="0" xfId="0" applyFont="1"/>
    <xf borderId="0" fillId="6" fontId="7" numFmtId="0" xfId="0" applyAlignment="1" applyFill="1" applyFont="1">
      <alignment readingOrder="0"/>
    </xf>
    <xf borderId="0" fillId="4" fontId="4" numFmtId="0" xfId="0" applyAlignment="1" applyFont="1">
      <alignment readingOrder="0"/>
    </xf>
    <xf borderId="0" fillId="4" fontId="4" numFmtId="164" xfId="0" applyAlignment="1" applyFont="1" applyNumberFormat="1">
      <alignment readingOrder="0"/>
    </xf>
    <xf borderId="0" fillId="3" fontId="5" numFmtId="0" xfId="0" applyAlignment="1" applyFont="1">
      <alignment readingOrder="0" shrinkToFit="0" vertical="top" wrapText="1"/>
    </xf>
    <xf borderId="0" fillId="6" fontId="7" numFmtId="0" xfId="0" applyAlignment="1" applyFont="1">
      <alignment readingOrder="0" shrinkToFit="0" vertical="top" wrapText="1"/>
    </xf>
    <xf borderId="0" fillId="5" fontId="8" numFmtId="0" xfId="0" applyAlignment="1" applyFont="1">
      <alignment readingOrder="0"/>
    </xf>
    <xf borderId="0" fillId="2" fontId="1" numFmtId="0" xfId="0" applyAlignment="1" applyFont="1">
      <alignment horizontal="left" readingOrder="0"/>
    </xf>
    <xf borderId="0" fillId="2" fontId="2" numFmtId="0" xfId="0" applyAlignment="1" applyFont="1">
      <alignment horizontal="left" readingOrder="0"/>
    </xf>
    <xf borderId="0" fillId="2" fontId="3" numFmtId="0" xfId="0" applyAlignment="1" applyFont="1">
      <alignment horizontal="left" readingOrder="0"/>
    </xf>
    <xf borderId="0" fillId="2" fontId="1" numFmtId="0" xfId="0" applyAlignment="1" applyFont="1">
      <alignment horizontal="left"/>
    </xf>
    <xf borderId="0" fillId="4" fontId="9" numFmtId="0" xfId="0" applyAlignment="1" applyFont="1">
      <alignment horizontal="left" vertical="bottom"/>
    </xf>
    <xf borderId="0" fillId="3" fontId="9" numFmtId="0" xfId="0" applyAlignment="1" applyFont="1">
      <alignment horizontal="left"/>
    </xf>
    <xf borderId="0" fillId="4" fontId="9" numFmtId="0" xfId="0" applyAlignment="1" applyFont="1">
      <alignment horizontal="left"/>
    </xf>
    <xf borderId="0" fillId="5" fontId="10" numFmtId="0" xfId="0" applyAlignment="1" applyFont="1">
      <alignment horizontal="left" readingOrder="0"/>
    </xf>
    <xf borderId="0" fillId="5" fontId="11" numFmtId="0" xfId="0" applyAlignment="1" applyFont="1">
      <alignment horizontal="left" readingOrder="0"/>
    </xf>
    <xf borderId="0" fillId="4" fontId="12" numFmtId="0" xfId="0" applyAlignment="1" applyFont="1">
      <alignment horizontal="left" readingOrder="0"/>
    </xf>
    <xf borderId="0" fillId="4" fontId="12" numFmtId="0" xfId="0" applyAlignment="1" applyFont="1">
      <alignment horizontal="left"/>
    </xf>
    <xf borderId="0" fillId="5" fontId="13" numFmtId="0" xfId="0" applyAlignment="1" applyFont="1">
      <alignment readingOrder="0" shrinkToFit="0" wrapText="1"/>
    </xf>
    <xf borderId="0" fillId="2" fontId="8" numFmtId="0" xfId="0" applyAlignment="1" applyFont="1">
      <alignment horizontal="left" readingOrder="0"/>
    </xf>
    <xf borderId="0" fillId="2" fontId="12" numFmtId="0" xfId="0" applyAlignment="1" applyFont="1">
      <alignment horizontal="left" readingOrder="0"/>
    </xf>
    <xf borderId="0" fillId="2" fontId="12" numFmtId="0" xfId="0" applyAlignment="1" applyFont="1">
      <alignment horizontal="left"/>
    </xf>
    <xf borderId="0" fillId="0" fontId="9" numFmtId="0" xfId="0" applyAlignment="1" applyFont="1">
      <alignment readingOrder="0"/>
    </xf>
    <xf borderId="0" fillId="6" fontId="14" numFmtId="0" xfId="0" applyAlignment="1" applyFont="1">
      <alignment horizontal="right" readingOrder="0"/>
    </xf>
    <xf borderId="0" fillId="6" fontId="15" numFmtId="0" xfId="0" applyAlignment="1" applyFont="1">
      <alignment horizontal="left" vertical="bottom"/>
    </xf>
    <xf borderId="0" fillId="6" fontId="15" numFmtId="0" xfId="0" applyAlignment="1" applyFont="1">
      <alignment horizontal="left" readingOrder="0" vertical="bottom"/>
    </xf>
    <xf borderId="0" fillId="6" fontId="9" numFmtId="0" xfId="0" applyAlignment="1" applyFont="1">
      <alignment horizontal="left" readingOrder="0" vertical="bottom"/>
    </xf>
    <xf borderId="0" fillId="3" fontId="16" numFmtId="0" xfId="0" applyAlignment="1" applyFont="1">
      <alignment horizontal="right" readingOrder="0" vertical="bottom"/>
    </xf>
    <xf borderId="0" fillId="6" fontId="9" numFmtId="0" xfId="0" applyAlignment="1" applyFont="1">
      <alignment horizontal="left" vertical="bottom"/>
    </xf>
    <xf borderId="0" fillId="6" fontId="9" numFmtId="0" xfId="0" applyAlignment="1" applyFont="1">
      <alignment horizontal="center" vertical="bottom"/>
    </xf>
    <xf borderId="0" fillId="6" fontId="9" numFmtId="165" xfId="0" applyAlignment="1" applyFont="1" applyNumberFormat="1">
      <alignment horizontal="right" vertical="bottom"/>
    </xf>
    <xf borderId="0" fillId="6" fontId="9" numFmtId="0" xfId="0" applyAlignment="1" applyFont="1">
      <alignment horizontal="right" vertical="bottom"/>
    </xf>
    <xf borderId="0" fillId="2" fontId="17" numFmtId="0" xfId="0" applyAlignment="1" applyFont="1">
      <alignment horizontal="left" readingOrder="0"/>
    </xf>
    <xf borderId="0" fillId="2" fontId="18" numFmtId="0" xfId="0" applyAlignment="1" applyFont="1">
      <alignment horizontal="right" readingOrder="0"/>
    </xf>
    <xf borderId="0" fillId="6" fontId="9" numFmtId="0" xfId="0" applyAlignment="1" applyFont="1">
      <alignment horizontal="left" readingOrder="0" shrinkToFit="0" vertical="bottom" wrapText="1"/>
    </xf>
    <xf borderId="0" fillId="3" fontId="16" numFmtId="165" xfId="0" applyAlignment="1" applyFont="1" applyNumberFormat="1">
      <alignment horizontal="right" readingOrder="0" vertical="bottom"/>
    </xf>
    <xf borderId="0" fillId="4" fontId="9" numFmtId="0" xfId="0" applyAlignment="1" applyFont="1">
      <alignment horizontal="right"/>
    </xf>
    <xf borderId="0" fillId="2" fontId="12" numFmtId="0" xfId="0" applyAlignment="1" applyFont="1">
      <alignment horizontal="right" readingOrder="0"/>
    </xf>
    <xf borderId="0" fillId="6" fontId="19" numFmtId="0" xfId="0" applyAlignment="1" applyFont="1">
      <alignment horizontal="left" readingOrder="0" vertical="bottom"/>
    </xf>
    <xf borderId="0" fillId="6" fontId="19" numFmtId="165" xfId="0" applyAlignment="1" applyFont="1" applyNumberFormat="1">
      <alignment horizontal="right" vertical="bottom"/>
    </xf>
    <xf borderId="0" fillId="6" fontId="9" numFmtId="0" xfId="0" applyAlignment="1" applyFont="1">
      <alignment horizontal="left" readingOrder="0"/>
    </xf>
    <xf borderId="0" fillId="6" fontId="9" numFmtId="165" xfId="0" applyAlignment="1" applyFont="1" applyNumberFormat="1">
      <alignment horizontal="right"/>
    </xf>
    <xf borderId="0" fillId="6" fontId="20" numFmtId="165" xfId="0" applyAlignment="1" applyFont="1" applyNumberFormat="1">
      <alignment horizontal="right" vertical="bottom"/>
    </xf>
    <xf borderId="0" fillId="6" fontId="15" numFmtId="165" xfId="0" applyAlignment="1" applyFont="1" applyNumberFormat="1">
      <alignment horizontal="right" vertical="bottom"/>
    </xf>
    <xf borderId="0" fillId="6" fontId="21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76200</xdr:colOff>
      <xdr:row>0</xdr:row>
      <xdr:rowOff>66675</xdr:rowOff>
    </xdr:from>
    <xdr:ext cx="1638300" cy="400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866775</xdr:colOff>
      <xdr:row>0</xdr:row>
      <xdr:rowOff>66675</xdr:rowOff>
    </xdr:from>
    <xdr:ext cx="1638300" cy="400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866775</xdr:colOff>
      <xdr:row>0</xdr:row>
      <xdr:rowOff>66675</xdr:rowOff>
    </xdr:from>
    <xdr:ext cx="1638300" cy="400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866775</xdr:colOff>
      <xdr:row>0</xdr:row>
      <xdr:rowOff>66675</xdr:rowOff>
    </xdr:from>
    <xdr:ext cx="1638300" cy="400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 ht="39.0" customHeight="1">
      <c r="A1" s="1"/>
      <c r="B1" s="2"/>
      <c r="C1" s="1"/>
      <c r="D1" s="3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4.5" customHeight="1">
      <c r="A2" s="4"/>
    </row>
    <row r="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5"/>
      <c r="B4" s="6" t="s">
        <v>1</v>
      </c>
      <c r="C4" s="7"/>
      <c r="D4" s="7"/>
      <c r="E4" s="8"/>
      <c r="F4" s="8"/>
      <c r="G4" s="8"/>
      <c r="H4" s="8"/>
      <c r="I4" s="8"/>
      <c r="J4" s="8"/>
      <c r="K4" s="9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5"/>
      <c r="B5" s="10" t="s">
        <v>2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>
      <c r="A7" s="11"/>
      <c r="B7" s="6" t="s">
        <v>3</v>
      </c>
      <c r="C7" s="7"/>
      <c r="D7" s="7"/>
      <c r="E7" s="7"/>
      <c r="F7" s="7"/>
      <c r="G7" s="8"/>
      <c r="H7" s="8"/>
      <c r="I7" s="8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12"/>
      <c r="B8" s="13" t="s">
        <v>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>
      <c r="A9" s="12"/>
      <c r="B9" s="14" t="s">
        <v>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>
      <c r="A10" s="12"/>
      <c r="B10" s="14" t="s">
        <v>6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>
      <c r="A11" s="12"/>
      <c r="B11" s="14" t="s">
        <v>7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>
      <c r="A13" s="5"/>
      <c r="B13" s="15" t="s">
        <v>8</v>
      </c>
      <c r="C13" s="7"/>
      <c r="D13" s="7"/>
      <c r="E13" s="7"/>
      <c r="F13" s="7"/>
      <c r="G13" s="8"/>
      <c r="H13" s="8"/>
      <c r="I13" s="8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>
      <c r="A14" s="5"/>
      <c r="B14" s="14" t="s">
        <v>9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</sheetData>
  <mergeCells count="7">
    <mergeCell ref="A2:Y2"/>
    <mergeCell ref="B5:L5"/>
    <mergeCell ref="B8:L8"/>
    <mergeCell ref="B9:L9"/>
    <mergeCell ref="B10:L10"/>
    <mergeCell ref="B11:L11"/>
    <mergeCell ref="B14:L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30.13"/>
    <col customWidth="1" min="3" max="3" width="14.13"/>
    <col customWidth="1" min="6" max="6" width="15.0"/>
    <col customWidth="1" min="7" max="8" width="14.0"/>
  </cols>
  <sheetData>
    <row r="1" ht="39.0" customHeight="1">
      <c r="A1" s="16" t="s">
        <v>10</v>
      </c>
      <c r="B1" s="17"/>
      <c r="C1" s="18" t="s">
        <v>0</v>
      </c>
      <c r="D1" s="17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  <c r="AB1" s="20"/>
      <c r="AC1" s="20"/>
    </row>
    <row r="2" ht="4.5" customHeight="1">
      <c r="A2" s="21"/>
      <c r="AA2" s="20"/>
      <c r="AB2" s="20"/>
      <c r="AC2" s="20"/>
    </row>
    <row r="3">
      <c r="A3" s="22"/>
      <c r="B3" s="22"/>
      <c r="C3" s="22"/>
      <c r="D3" s="22"/>
      <c r="E3" s="22"/>
      <c r="F3" s="22"/>
      <c r="G3" s="22"/>
      <c r="H3" s="22"/>
      <c r="I3" s="22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>
      <c r="A4" s="22"/>
      <c r="B4" s="23" t="s">
        <v>11</v>
      </c>
      <c r="C4" s="24"/>
      <c r="D4" s="25"/>
      <c r="E4" s="5"/>
      <c r="F4" s="5"/>
      <c r="G4" s="5"/>
      <c r="H4" s="5"/>
      <c r="I4" s="5"/>
      <c r="J4" s="5"/>
      <c r="K4" s="26"/>
      <c r="L4" s="22"/>
      <c r="M4" s="22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>
      <c r="A5" s="22"/>
      <c r="B5" s="27" t="s">
        <v>12</v>
      </c>
      <c r="D5" s="22"/>
      <c r="E5" s="28" t="s">
        <v>13</v>
      </c>
      <c r="F5" s="29"/>
      <c r="G5" s="30"/>
      <c r="H5" s="30"/>
      <c r="I5" s="30"/>
      <c r="J5" s="30"/>
      <c r="K5" s="22"/>
      <c r="L5" s="22"/>
      <c r="M5" s="22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>
      <c r="A6" s="22"/>
      <c r="B6" s="31" t="s">
        <v>14</v>
      </c>
      <c r="C6" s="32">
        <v>24.0</v>
      </c>
      <c r="D6" s="22"/>
      <c r="E6" s="33" t="s">
        <v>15</v>
      </c>
      <c r="F6" s="34" t="s">
        <v>16</v>
      </c>
      <c r="G6" s="34" t="s">
        <v>17</v>
      </c>
      <c r="H6" s="34" t="s">
        <v>18</v>
      </c>
      <c r="I6" s="34" t="s">
        <v>19</v>
      </c>
      <c r="J6" s="33"/>
      <c r="K6" s="20"/>
      <c r="L6" s="22"/>
      <c r="M6" s="22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>
      <c r="A7" s="22"/>
      <c r="B7" s="35" t="s">
        <v>20</v>
      </c>
      <c r="C7" s="36">
        <v>4.0</v>
      </c>
      <c r="D7" s="22"/>
      <c r="E7" s="37">
        <v>1.0</v>
      </c>
      <c r="F7" s="38">
        <f t="shared" ref="F7:F18" si="1">$C$7</f>
        <v>4</v>
      </c>
      <c r="G7" s="39">
        <f>F7*(C9+C10)</f>
        <v>836</v>
      </c>
      <c r="H7" s="39">
        <f>F7*C12</f>
        <v>0</v>
      </c>
      <c r="I7" s="39">
        <f>G7+(F7*C12)</f>
        <v>836</v>
      </c>
      <c r="J7" s="40"/>
      <c r="K7" s="20"/>
      <c r="L7" s="22"/>
      <c r="M7" s="22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>
      <c r="A8" s="22"/>
      <c r="B8" s="41" t="s">
        <v>21</v>
      </c>
      <c r="C8" s="42"/>
      <c r="D8" s="22"/>
      <c r="E8" s="37">
        <v>2.0</v>
      </c>
      <c r="F8" s="38">
        <f t="shared" si="1"/>
        <v>4</v>
      </c>
      <c r="G8" s="39">
        <f>SUM(F7:F8)*(C9+C10)</f>
        <v>1672</v>
      </c>
      <c r="H8" s="39">
        <f>F8*C12</f>
        <v>0</v>
      </c>
      <c r="I8" s="39">
        <f>G8+(F8*C12)</f>
        <v>1672</v>
      </c>
      <c r="J8" s="40"/>
      <c r="K8" s="20"/>
      <c r="L8" s="22"/>
      <c r="M8" s="22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>
      <c r="A9" s="22"/>
      <c r="B9" s="43" t="s">
        <v>22</v>
      </c>
      <c r="C9" s="44">
        <v>209.0</v>
      </c>
      <c r="D9" s="22"/>
      <c r="E9" s="37">
        <v>3.0</v>
      </c>
      <c r="F9" s="38">
        <f t="shared" si="1"/>
        <v>4</v>
      </c>
      <c r="G9" s="39">
        <f>SUM(F7:F9)*(C9+C10)</f>
        <v>2508</v>
      </c>
      <c r="H9" s="39">
        <f>F9*C12</f>
        <v>0</v>
      </c>
      <c r="I9" s="39">
        <f>G9+(F9*C12)</f>
        <v>2508</v>
      </c>
      <c r="J9" s="40"/>
      <c r="K9" s="20"/>
      <c r="L9" s="22"/>
      <c r="M9" s="22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>
      <c r="A10" s="22"/>
      <c r="B10" s="35" t="s">
        <v>23</v>
      </c>
      <c r="C10" s="44">
        <v>0.0</v>
      </c>
      <c r="D10" s="22"/>
      <c r="E10" s="37">
        <v>4.0</v>
      </c>
      <c r="F10" s="38">
        <f t="shared" si="1"/>
        <v>4</v>
      </c>
      <c r="G10" s="39">
        <f>SUM(F7:F10)*(C9+C10)</f>
        <v>3344</v>
      </c>
      <c r="H10" s="39">
        <f>F10*C12</f>
        <v>0</v>
      </c>
      <c r="I10" s="39">
        <f>G10+(F10*C12)</f>
        <v>3344</v>
      </c>
      <c r="J10" s="40"/>
      <c r="K10" s="20"/>
      <c r="L10" s="22"/>
      <c r="M10" s="22"/>
      <c r="N10" s="22"/>
      <c r="O10" s="22"/>
      <c r="P10" s="22"/>
      <c r="Q10" s="22"/>
      <c r="R10" s="2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>
      <c r="A11" s="22"/>
      <c r="B11" s="41" t="s">
        <v>24</v>
      </c>
      <c r="C11" s="42"/>
      <c r="D11" s="22"/>
      <c r="E11" s="37">
        <v>5.0</v>
      </c>
      <c r="F11" s="38">
        <f t="shared" si="1"/>
        <v>4</v>
      </c>
      <c r="G11" s="39">
        <f>SUM(F7:F11)*(C9+C10)</f>
        <v>4180</v>
      </c>
      <c r="H11" s="39">
        <f>F11*C12</f>
        <v>0</v>
      </c>
      <c r="I11" s="39">
        <f>G11+(F11*C12)</f>
        <v>4180</v>
      </c>
      <c r="J11" s="40"/>
      <c r="K11" s="22"/>
      <c r="L11" s="22"/>
      <c r="M11" s="22"/>
      <c r="N11" s="22"/>
      <c r="O11" s="22"/>
      <c r="P11" s="22"/>
      <c r="Q11" s="22"/>
      <c r="R11" s="2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>
      <c r="A12" s="22"/>
      <c r="B12" s="35" t="s">
        <v>25</v>
      </c>
      <c r="C12" s="44">
        <v>0.0</v>
      </c>
      <c r="D12" s="22"/>
      <c r="E12" s="37">
        <v>6.0</v>
      </c>
      <c r="F12" s="38">
        <f t="shared" si="1"/>
        <v>4</v>
      </c>
      <c r="G12" s="39">
        <f>SUM(F7:F12)*(C9+C10)</f>
        <v>5016</v>
      </c>
      <c r="H12" s="39">
        <f>F12*C12</f>
        <v>0</v>
      </c>
      <c r="I12" s="39">
        <f>G12+(F12*C12)</f>
        <v>5016</v>
      </c>
      <c r="J12" s="40"/>
      <c r="K12" s="22"/>
      <c r="L12" s="22"/>
      <c r="M12" s="20"/>
      <c r="N12" s="22"/>
      <c r="O12" s="22"/>
      <c r="P12" s="22"/>
      <c r="Q12" s="22"/>
      <c r="R12" s="2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>
      <c r="A13" s="22"/>
      <c r="B13" s="22"/>
      <c r="C13" s="45"/>
      <c r="D13" s="22"/>
      <c r="E13" s="37">
        <v>7.0</v>
      </c>
      <c r="F13" s="38">
        <f t="shared" si="1"/>
        <v>4</v>
      </c>
      <c r="G13" s="39">
        <f>SUM(F7:F13)*(C9+C10)</f>
        <v>5852</v>
      </c>
      <c r="H13" s="39">
        <f>F13*C12</f>
        <v>0</v>
      </c>
      <c r="I13" s="39">
        <f>G13+(F13*C12)</f>
        <v>5852</v>
      </c>
      <c r="J13" s="40"/>
      <c r="K13" s="22"/>
      <c r="L13" s="22"/>
      <c r="M13" s="20"/>
      <c r="N13" s="22"/>
      <c r="O13" s="22"/>
      <c r="P13" s="22"/>
      <c r="Q13" s="22"/>
      <c r="R13" s="2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>
      <c r="A14" s="22"/>
      <c r="B14" s="28" t="s">
        <v>26</v>
      </c>
      <c r="C14" s="46"/>
      <c r="D14" s="22"/>
      <c r="E14" s="37">
        <v>8.0</v>
      </c>
      <c r="F14" s="38">
        <f t="shared" si="1"/>
        <v>4</v>
      </c>
      <c r="G14" s="39">
        <f>SUM(F7:F14)*(C9+C10)</f>
        <v>6688</v>
      </c>
      <c r="H14" s="39">
        <f>F14*C12</f>
        <v>0</v>
      </c>
      <c r="I14" s="39">
        <f>G14+(F14*C12)</f>
        <v>6688</v>
      </c>
      <c r="J14" s="40"/>
      <c r="K14" s="20"/>
      <c r="L14" s="20"/>
      <c r="M14" s="20"/>
      <c r="N14" s="22"/>
      <c r="O14" s="22"/>
      <c r="P14" s="22"/>
      <c r="Q14" s="22"/>
      <c r="R14" s="2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>
      <c r="A15" s="22"/>
      <c r="B15" s="47" t="s">
        <v>27</v>
      </c>
      <c r="C15" s="48">
        <f>C9+C10</f>
        <v>209</v>
      </c>
      <c r="D15" s="22"/>
      <c r="E15" s="37">
        <v>9.0</v>
      </c>
      <c r="F15" s="38">
        <f t="shared" si="1"/>
        <v>4</v>
      </c>
      <c r="G15" s="39">
        <f>SUM(F7:F15)*(C9+C10)</f>
        <v>7524</v>
      </c>
      <c r="H15" s="39">
        <f>F15*C12</f>
        <v>0</v>
      </c>
      <c r="I15" s="39">
        <f>G15+(F15*C12)</f>
        <v>7524</v>
      </c>
      <c r="J15" s="40"/>
      <c r="K15" s="20"/>
      <c r="L15" s="20"/>
      <c r="M15" s="20"/>
      <c r="N15" s="22"/>
      <c r="O15" s="22"/>
      <c r="P15" s="22"/>
      <c r="Q15" s="22"/>
      <c r="R15" s="2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>
      <c r="A16" s="22"/>
      <c r="B16" s="37" t="s">
        <v>28</v>
      </c>
      <c r="C16" s="40">
        <f>F34</f>
        <v>96</v>
      </c>
      <c r="D16" s="22"/>
      <c r="E16" s="37">
        <v>10.0</v>
      </c>
      <c r="F16" s="38">
        <f t="shared" si="1"/>
        <v>4</v>
      </c>
      <c r="G16" s="39">
        <f>SUM(F7:F16)*(C9+C10)</f>
        <v>8360</v>
      </c>
      <c r="H16" s="39">
        <f>F16*C12</f>
        <v>0</v>
      </c>
      <c r="I16" s="39">
        <f>G16+(F16*C12)</f>
        <v>8360</v>
      </c>
      <c r="J16" s="40"/>
      <c r="K16" s="22"/>
      <c r="L16" s="22"/>
      <c r="M16" s="20"/>
      <c r="N16" s="22"/>
      <c r="O16" s="22"/>
      <c r="P16" s="22"/>
      <c r="Q16" s="22"/>
      <c r="R16" s="2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>
      <c r="A17" s="22"/>
      <c r="B17" s="47" t="s">
        <v>29</v>
      </c>
      <c r="C17" s="48">
        <f>G18</f>
        <v>10032</v>
      </c>
      <c r="D17" s="22"/>
      <c r="E17" s="37">
        <v>11.0</v>
      </c>
      <c r="F17" s="38">
        <f t="shared" si="1"/>
        <v>4</v>
      </c>
      <c r="G17" s="39">
        <f>SUM(F7:F17)*(C9+C10)</f>
        <v>9196</v>
      </c>
      <c r="H17" s="39">
        <f>F17*C12</f>
        <v>0</v>
      </c>
      <c r="I17" s="39">
        <f>G17+(F17*C12)</f>
        <v>9196</v>
      </c>
      <c r="J17" s="40"/>
      <c r="K17" s="22"/>
      <c r="L17" s="22"/>
      <c r="M17" s="20"/>
      <c r="N17" s="22"/>
      <c r="O17" s="22"/>
      <c r="P17" s="22"/>
      <c r="Q17" s="22"/>
      <c r="R17" s="2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>
      <c r="A18" s="22"/>
      <c r="B18" s="49" t="s">
        <v>30</v>
      </c>
      <c r="C18" s="50">
        <f>I19</f>
        <v>65208</v>
      </c>
      <c r="D18" s="22"/>
      <c r="E18" s="37">
        <v>12.0</v>
      </c>
      <c r="F18" s="38">
        <f t="shared" si="1"/>
        <v>4</v>
      </c>
      <c r="G18" s="51">
        <f>SUM(F7:F18)*(C9+C10)</f>
        <v>10032</v>
      </c>
      <c r="H18" s="51">
        <f>F18*C12</f>
        <v>0</v>
      </c>
      <c r="I18" s="51">
        <f>G18+(F18*C12)</f>
        <v>10032</v>
      </c>
      <c r="J18" s="40"/>
      <c r="K18" s="22"/>
      <c r="L18" s="22"/>
      <c r="M18" s="20"/>
      <c r="N18" s="22"/>
      <c r="O18" s="22"/>
      <c r="P18" s="22"/>
      <c r="Q18" s="22"/>
      <c r="R18" s="2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>
      <c r="A19" s="22"/>
      <c r="B19" s="47" t="s">
        <v>31</v>
      </c>
      <c r="C19" s="48">
        <f>G33</f>
        <v>20064</v>
      </c>
      <c r="D19" s="22"/>
      <c r="E19" s="34" t="s">
        <v>32</v>
      </c>
      <c r="F19" s="38">
        <f t="shared" ref="F19:I19" si="2">SUM(F7:F18)</f>
        <v>48</v>
      </c>
      <c r="G19" s="52">
        <f t="shared" si="2"/>
        <v>65208</v>
      </c>
      <c r="H19" s="52">
        <f t="shared" si="2"/>
        <v>0</v>
      </c>
      <c r="I19" s="52">
        <f t="shared" si="2"/>
        <v>65208</v>
      </c>
      <c r="J19" s="40"/>
      <c r="K19" s="22"/>
      <c r="L19" s="22"/>
      <c r="M19" s="20"/>
      <c r="N19" s="22"/>
      <c r="O19" s="22"/>
      <c r="P19" s="22"/>
      <c r="Q19" s="22"/>
      <c r="R19" s="2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ht="17.25" customHeight="1">
      <c r="A20" s="22"/>
      <c r="B20" s="49" t="s">
        <v>33</v>
      </c>
      <c r="C20" s="50">
        <f>I34</f>
        <v>185592</v>
      </c>
      <c r="D20" s="22"/>
      <c r="E20" s="28" t="s">
        <v>34</v>
      </c>
      <c r="F20" s="29"/>
      <c r="G20" s="30"/>
      <c r="H20" s="30"/>
      <c r="I20" s="30"/>
      <c r="J20" s="30"/>
      <c r="K20" s="22"/>
      <c r="L20" s="22"/>
      <c r="M20" s="20"/>
      <c r="N20" s="22"/>
      <c r="O20" s="22"/>
      <c r="P20" s="22"/>
      <c r="Q20" s="22"/>
      <c r="R20" s="2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>
      <c r="A21" s="22"/>
      <c r="B21" s="22"/>
      <c r="C21" s="22"/>
      <c r="D21" s="22"/>
      <c r="E21" s="33" t="s">
        <v>15</v>
      </c>
      <c r="F21" s="34" t="s">
        <v>16</v>
      </c>
      <c r="G21" s="34" t="s">
        <v>17</v>
      </c>
      <c r="H21" s="34" t="s">
        <v>18</v>
      </c>
      <c r="I21" s="34" t="s">
        <v>19</v>
      </c>
      <c r="J21" s="33"/>
      <c r="K21" s="22"/>
      <c r="L21" s="22"/>
      <c r="M21" s="20"/>
      <c r="N21" s="22"/>
      <c r="O21" s="22"/>
      <c r="P21" s="22"/>
      <c r="Q21" s="22"/>
      <c r="R21" s="22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>
      <c r="A22" s="22"/>
      <c r="B22" s="5"/>
      <c r="C22" s="5"/>
      <c r="D22" s="22"/>
      <c r="E22" s="37">
        <v>13.0</v>
      </c>
      <c r="F22" s="38">
        <f t="shared" ref="F22:F33" si="3">$C$7</f>
        <v>4</v>
      </c>
      <c r="G22" s="39">
        <f>SUM(F19:F22)*(C9+C10)</f>
        <v>10868</v>
      </c>
      <c r="H22" s="39">
        <f>F22*C12</f>
        <v>0</v>
      </c>
      <c r="I22" s="39">
        <f>G22+(F22*C12)</f>
        <v>10868</v>
      </c>
      <c r="J22" s="40"/>
      <c r="K22" s="20"/>
      <c r="L22" s="20"/>
      <c r="M22" s="20"/>
      <c r="N22" s="22"/>
      <c r="O22" s="22"/>
      <c r="P22" s="22"/>
      <c r="Q22" s="22"/>
      <c r="R22" s="2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>
      <c r="A23" s="22"/>
      <c r="B23" s="5"/>
      <c r="C23" s="5"/>
      <c r="D23" s="22"/>
      <c r="E23" s="37">
        <v>14.0</v>
      </c>
      <c r="F23" s="38">
        <f t="shared" si="3"/>
        <v>4</v>
      </c>
      <c r="G23" s="39">
        <f>SUM(F19:F23)*(C9+C10)</f>
        <v>11704</v>
      </c>
      <c r="H23" s="39">
        <f>F23*C12</f>
        <v>0</v>
      </c>
      <c r="I23" s="39">
        <f>G23+(F23*C12)</f>
        <v>11704</v>
      </c>
      <c r="J23" s="40"/>
      <c r="K23" s="20"/>
      <c r="L23" s="20"/>
      <c r="M23" s="20"/>
      <c r="N23" s="22"/>
      <c r="O23" s="22"/>
      <c r="P23" s="22"/>
      <c r="Q23" s="22"/>
      <c r="R23" s="2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>
      <c r="A24" s="22"/>
      <c r="B24" s="5"/>
      <c r="C24" s="5"/>
      <c r="D24" s="22"/>
      <c r="E24" s="37">
        <v>15.0</v>
      </c>
      <c r="F24" s="38">
        <f t="shared" si="3"/>
        <v>4</v>
      </c>
      <c r="G24" s="39">
        <f>SUM(F19:F24)*(C9+C10)</f>
        <v>12540</v>
      </c>
      <c r="H24" s="39">
        <f>F24*C12</f>
        <v>0</v>
      </c>
      <c r="I24" s="39">
        <f>G24+(F24*C12)</f>
        <v>12540</v>
      </c>
      <c r="J24" s="40"/>
      <c r="K24" s="20"/>
      <c r="L24" s="20"/>
      <c r="M24" s="20"/>
      <c r="N24" s="22"/>
      <c r="O24" s="22"/>
      <c r="P24" s="22"/>
      <c r="Q24" s="22"/>
      <c r="R24" s="22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>
      <c r="A25" s="22"/>
      <c r="B25" s="5"/>
      <c r="C25" s="5"/>
      <c r="D25" s="22"/>
      <c r="E25" s="37">
        <v>16.0</v>
      </c>
      <c r="F25" s="38">
        <f t="shared" si="3"/>
        <v>4</v>
      </c>
      <c r="G25" s="39">
        <f>SUM(F19:F25)*(C9+C10)</f>
        <v>13376</v>
      </c>
      <c r="H25" s="39">
        <f>F25*C12</f>
        <v>0</v>
      </c>
      <c r="I25" s="39">
        <f>G25+(F25*C12)</f>
        <v>13376</v>
      </c>
      <c r="J25" s="40"/>
      <c r="K25" s="20"/>
      <c r="L25" s="20"/>
      <c r="M25" s="20"/>
      <c r="N25" s="22"/>
      <c r="O25" s="22"/>
      <c r="P25" s="22"/>
      <c r="Q25" s="22"/>
      <c r="R25" s="22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>
      <c r="A26" s="5"/>
      <c r="B26" s="5"/>
      <c r="C26" s="22"/>
      <c r="D26" s="22"/>
      <c r="E26" s="37">
        <v>17.0</v>
      </c>
      <c r="F26" s="38">
        <f t="shared" si="3"/>
        <v>4</v>
      </c>
      <c r="G26" s="39">
        <f>SUM(F19:F26)*(C9+C10)</f>
        <v>14212</v>
      </c>
      <c r="H26" s="39">
        <f>F26*C12</f>
        <v>0</v>
      </c>
      <c r="I26" s="39">
        <f>G26+(F26*C12)</f>
        <v>14212</v>
      </c>
      <c r="J26" s="40"/>
      <c r="K26" s="20"/>
      <c r="L26" s="20"/>
      <c r="M26" s="20"/>
      <c r="N26" s="22"/>
      <c r="O26" s="22"/>
      <c r="P26" s="22"/>
      <c r="Q26" s="22"/>
      <c r="R26" s="22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>
      <c r="A27" s="5"/>
      <c r="B27" s="5"/>
      <c r="C27" s="22"/>
      <c r="D27" s="22"/>
      <c r="E27" s="37">
        <v>18.0</v>
      </c>
      <c r="F27" s="38">
        <f t="shared" si="3"/>
        <v>4</v>
      </c>
      <c r="G27" s="39">
        <f>SUM(F19:F27)*(C9+C10)</f>
        <v>15048</v>
      </c>
      <c r="H27" s="39">
        <f>F27*C12</f>
        <v>0</v>
      </c>
      <c r="I27" s="39">
        <f>G27+(F27*C12)</f>
        <v>15048</v>
      </c>
      <c r="J27" s="40"/>
      <c r="K27" s="20"/>
      <c r="L27" s="20"/>
      <c r="M27" s="20"/>
      <c r="N27" s="22"/>
      <c r="O27" s="22"/>
      <c r="P27" s="22"/>
      <c r="Q27" s="22"/>
      <c r="R27" s="22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>
      <c r="A28" s="22"/>
      <c r="B28" s="22"/>
      <c r="C28" s="22"/>
      <c r="D28" s="22"/>
      <c r="E28" s="37">
        <v>19.0</v>
      </c>
      <c r="F28" s="38">
        <f t="shared" si="3"/>
        <v>4</v>
      </c>
      <c r="G28" s="39">
        <f>SUM(F19:F28)*(C9+C10)</f>
        <v>15884</v>
      </c>
      <c r="H28" s="39">
        <f>F28*C12</f>
        <v>0</v>
      </c>
      <c r="I28" s="39">
        <f>G28+(F28*C12)</f>
        <v>15884</v>
      </c>
      <c r="J28" s="40"/>
      <c r="K28" s="20"/>
      <c r="L28" s="20"/>
      <c r="M28" s="20"/>
      <c r="N28" s="22"/>
      <c r="O28" s="22"/>
      <c r="P28" s="22"/>
      <c r="Q28" s="22"/>
      <c r="R28" s="22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>
      <c r="A29" s="22"/>
      <c r="B29" s="22"/>
      <c r="C29" s="22"/>
      <c r="D29" s="22"/>
      <c r="E29" s="37">
        <v>20.0</v>
      </c>
      <c r="F29" s="38">
        <f t="shared" si="3"/>
        <v>4</v>
      </c>
      <c r="G29" s="39">
        <f>SUM(F19:F29)*(C9+C10)</f>
        <v>16720</v>
      </c>
      <c r="H29" s="39">
        <f>F29*C12</f>
        <v>0</v>
      </c>
      <c r="I29" s="39">
        <f>G29+(F29*C12)</f>
        <v>16720</v>
      </c>
      <c r="J29" s="40"/>
      <c r="K29" s="20"/>
      <c r="L29" s="20"/>
      <c r="M29" s="20"/>
      <c r="N29" s="22"/>
      <c r="O29" s="22"/>
      <c r="P29" s="22"/>
      <c r="Q29" s="22"/>
      <c r="R29" s="2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>
      <c r="A30" s="22"/>
      <c r="B30" s="22"/>
      <c r="C30" s="22"/>
      <c r="D30" s="22"/>
      <c r="E30" s="37">
        <v>21.0</v>
      </c>
      <c r="F30" s="38">
        <f t="shared" si="3"/>
        <v>4</v>
      </c>
      <c r="G30" s="39">
        <f>SUM(F19:F30)*(C9+C10)</f>
        <v>17556</v>
      </c>
      <c r="H30" s="39">
        <f>F30*C12</f>
        <v>0</v>
      </c>
      <c r="I30" s="39">
        <f>G30+(F30*C12)</f>
        <v>17556</v>
      </c>
      <c r="J30" s="40"/>
      <c r="K30" s="20"/>
      <c r="L30" s="20"/>
      <c r="M30" s="20"/>
      <c r="N30" s="22"/>
      <c r="O30" s="22"/>
      <c r="P30" s="22"/>
      <c r="Q30" s="22"/>
      <c r="R30" s="22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>
      <c r="A31" s="20"/>
      <c r="B31" s="20"/>
      <c r="C31" s="20"/>
      <c r="D31" s="20"/>
      <c r="E31" s="37">
        <v>22.0</v>
      </c>
      <c r="F31" s="38">
        <f t="shared" si="3"/>
        <v>4</v>
      </c>
      <c r="G31" s="39">
        <f>SUM(F19:F31)*(C9+C10)</f>
        <v>18392</v>
      </c>
      <c r="H31" s="39">
        <f>F31*C12</f>
        <v>0</v>
      </c>
      <c r="I31" s="39">
        <f>G31+(F31*C12)</f>
        <v>18392</v>
      </c>
      <c r="J31" s="40"/>
      <c r="K31" s="20"/>
      <c r="L31" s="20"/>
      <c r="M31" s="20"/>
      <c r="N31" s="22"/>
      <c r="O31" s="22"/>
      <c r="P31" s="22"/>
      <c r="Q31" s="22"/>
      <c r="R31" s="22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>
      <c r="A32" s="20"/>
      <c r="B32" s="20"/>
      <c r="C32" s="20"/>
      <c r="D32" s="20"/>
      <c r="E32" s="37">
        <v>23.0</v>
      </c>
      <c r="F32" s="38">
        <f t="shared" si="3"/>
        <v>4</v>
      </c>
      <c r="G32" s="39">
        <f>SUM(F19:F32)*(C9+C10)</f>
        <v>19228</v>
      </c>
      <c r="H32" s="39">
        <f>F32*C12</f>
        <v>0</v>
      </c>
      <c r="I32" s="39">
        <f>G32+(F32*C12)</f>
        <v>19228</v>
      </c>
      <c r="J32" s="40"/>
      <c r="K32" s="20"/>
      <c r="L32" s="20"/>
      <c r="M32" s="20"/>
      <c r="N32" s="22"/>
      <c r="O32" s="22"/>
      <c r="P32" s="22"/>
      <c r="Q32" s="22"/>
      <c r="R32" s="22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>
      <c r="A33" s="20"/>
      <c r="B33" s="20"/>
      <c r="C33" s="20"/>
      <c r="D33" s="20"/>
      <c r="E33" s="37">
        <v>24.0</v>
      </c>
      <c r="F33" s="38">
        <f t="shared" si="3"/>
        <v>4</v>
      </c>
      <c r="G33" s="53">
        <f>SUM(F19:F33)*(C9+C10)</f>
        <v>20064</v>
      </c>
      <c r="H33" s="53">
        <f>F33*C12</f>
        <v>0</v>
      </c>
      <c r="I33" s="51">
        <f>G33+(F33*C12)</f>
        <v>20064</v>
      </c>
      <c r="J33" s="40"/>
      <c r="K33" s="20"/>
      <c r="L33" s="20"/>
      <c r="M33" s="20"/>
      <c r="N33" s="22"/>
      <c r="O33" s="22"/>
      <c r="P33" s="22"/>
      <c r="Q33" s="22"/>
      <c r="R33" s="22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>
      <c r="A34" s="20"/>
      <c r="B34" s="22"/>
      <c r="C34" s="22"/>
      <c r="D34" s="20"/>
      <c r="E34" s="34" t="s">
        <v>35</v>
      </c>
      <c r="F34" s="38">
        <f>SUM(F22:F33)+F19</f>
        <v>96</v>
      </c>
      <c r="G34" s="52">
        <f t="shared" ref="G34:I34" si="4">SUM(G22:G33)</f>
        <v>185592</v>
      </c>
      <c r="H34" s="52">
        <f t="shared" si="4"/>
        <v>0</v>
      </c>
      <c r="I34" s="52">
        <f t="shared" si="4"/>
        <v>185592</v>
      </c>
      <c r="J34" s="40"/>
      <c r="K34" s="20"/>
      <c r="L34" s="20"/>
      <c r="M34" s="20"/>
      <c r="N34" s="22"/>
      <c r="O34" s="22"/>
      <c r="P34" s="22"/>
      <c r="Q34" s="22"/>
      <c r="R34" s="22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>
      <c r="A35" s="20"/>
      <c r="B35" s="22"/>
      <c r="C35" s="22"/>
      <c r="D35" s="20"/>
      <c r="E35" s="5"/>
      <c r="F35" s="5"/>
      <c r="G35" s="5"/>
      <c r="H35" s="5"/>
      <c r="I35" s="5"/>
      <c r="J35" s="5"/>
      <c r="K35" s="20"/>
      <c r="L35" s="20"/>
      <c r="M35" s="20"/>
      <c r="N35" s="22"/>
      <c r="O35" s="22"/>
      <c r="P35" s="22"/>
      <c r="Q35" s="22"/>
      <c r="R35" s="22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>
      <c r="A36" s="20"/>
      <c r="B36" s="22"/>
      <c r="C36" s="2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2"/>
      <c r="O36" s="22"/>
      <c r="P36" s="22"/>
      <c r="Q36" s="22"/>
      <c r="R36" s="22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>
      <c r="A37" s="20"/>
      <c r="B37" s="22"/>
      <c r="C37" s="2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2"/>
      <c r="O37" s="22"/>
      <c r="P37" s="22"/>
      <c r="Q37" s="22"/>
      <c r="R37" s="22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>
      <c r="A38" s="20"/>
      <c r="B38" s="22"/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2">
    <mergeCell ref="A2:Z2"/>
    <mergeCell ref="B5:C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30.13"/>
    <col customWidth="1" min="3" max="3" width="14.13"/>
    <col customWidth="1" min="6" max="6" width="15.0"/>
    <col customWidth="1" min="7" max="8" width="14.0"/>
  </cols>
  <sheetData>
    <row r="1" ht="39.0" customHeight="1">
      <c r="A1" s="19"/>
      <c r="B1" s="17"/>
      <c r="C1" s="18" t="s">
        <v>0</v>
      </c>
      <c r="D1" s="17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  <c r="AB1" s="20"/>
      <c r="AC1" s="20"/>
    </row>
    <row r="2" ht="4.5" customHeight="1">
      <c r="A2" s="21"/>
      <c r="AA2" s="20"/>
      <c r="AB2" s="20"/>
      <c r="AC2" s="20"/>
    </row>
    <row r="3">
      <c r="A3" s="22"/>
      <c r="B3" s="22"/>
      <c r="C3" s="22"/>
      <c r="D3" s="22"/>
      <c r="E3" s="22"/>
      <c r="F3" s="22"/>
      <c r="G3" s="22"/>
      <c r="H3" s="22"/>
      <c r="I3" s="22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>
      <c r="A4" s="22"/>
      <c r="B4" s="23" t="s">
        <v>36</v>
      </c>
      <c r="C4" s="24"/>
      <c r="D4" s="25"/>
      <c r="E4" s="5"/>
      <c r="F4" s="5"/>
      <c r="G4" s="5"/>
      <c r="H4" s="5"/>
      <c r="I4" s="5"/>
      <c r="J4" s="5"/>
      <c r="K4" s="26"/>
      <c r="L4" s="22"/>
      <c r="M4" s="22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>
      <c r="A5" s="22"/>
      <c r="B5" s="27" t="s">
        <v>37</v>
      </c>
      <c r="D5" s="22"/>
      <c r="E5" s="28" t="s">
        <v>13</v>
      </c>
      <c r="F5" s="29"/>
      <c r="G5" s="30"/>
      <c r="H5" s="30"/>
      <c r="I5" s="30"/>
      <c r="J5" s="30"/>
      <c r="K5" s="22"/>
      <c r="L5" s="22"/>
      <c r="M5" s="22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>
      <c r="A6" s="22"/>
      <c r="B6" s="31" t="s">
        <v>14</v>
      </c>
      <c r="C6" s="32">
        <v>24.0</v>
      </c>
      <c r="D6" s="22"/>
      <c r="E6" s="33" t="s">
        <v>15</v>
      </c>
      <c r="F6" s="34" t="s">
        <v>16</v>
      </c>
      <c r="G6" s="34" t="s">
        <v>17</v>
      </c>
      <c r="H6" s="34" t="s">
        <v>18</v>
      </c>
      <c r="I6" s="34" t="s">
        <v>19</v>
      </c>
      <c r="J6" s="33"/>
      <c r="K6" s="20"/>
      <c r="L6" s="22"/>
      <c r="M6" s="22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>
      <c r="A7" s="22"/>
      <c r="B7" s="35" t="s">
        <v>20</v>
      </c>
      <c r="C7" s="36">
        <v>4.0</v>
      </c>
      <c r="D7" s="22"/>
      <c r="E7" s="37">
        <v>1.0</v>
      </c>
      <c r="F7" s="38">
        <f t="shared" ref="F7:F18" si="1">$C$7</f>
        <v>4</v>
      </c>
      <c r="G7" s="39">
        <f>F7*(C9+C10)</f>
        <v>836</v>
      </c>
      <c r="H7" s="39">
        <f>F7*C12</f>
        <v>0</v>
      </c>
      <c r="I7" s="39">
        <f>G7+(F7*C12)</f>
        <v>836</v>
      </c>
      <c r="J7" s="40"/>
      <c r="K7" s="20"/>
      <c r="L7" s="22"/>
      <c r="M7" s="22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>
      <c r="A8" s="22"/>
      <c r="B8" s="41" t="s">
        <v>21</v>
      </c>
      <c r="C8" s="42"/>
      <c r="D8" s="22"/>
      <c r="E8" s="37">
        <v>2.0</v>
      </c>
      <c r="F8" s="38">
        <f t="shared" si="1"/>
        <v>4</v>
      </c>
      <c r="G8" s="39">
        <f>SUM(F7:F8)*(C9+C10)</f>
        <v>1672</v>
      </c>
      <c r="H8" s="39">
        <f>F8*C12</f>
        <v>0</v>
      </c>
      <c r="I8" s="39">
        <f>G8+(F8*C12)</f>
        <v>1672</v>
      </c>
      <c r="J8" s="40"/>
      <c r="K8" s="20"/>
      <c r="L8" s="22"/>
      <c r="M8" s="22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>
      <c r="A9" s="22"/>
      <c r="B9" s="43" t="s">
        <v>22</v>
      </c>
      <c r="C9" s="44">
        <v>159.0</v>
      </c>
      <c r="D9" s="22"/>
      <c r="E9" s="37">
        <v>3.0</v>
      </c>
      <c r="F9" s="38">
        <f t="shared" si="1"/>
        <v>4</v>
      </c>
      <c r="G9" s="39">
        <f>SUM(F7:F9)*(C9+C10)</f>
        <v>2508</v>
      </c>
      <c r="H9" s="39">
        <f>F9*C12</f>
        <v>0</v>
      </c>
      <c r="I9" s="39">
        <f>G9+(F9*C12)</f>
        <v>2508</v>
      </c>
      <c r="J9" s="40"/>
      <c r="K9" s="20"/>
      <c r="L9" s="22"/>
      <c r="M9" s="22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>
      <c r="A10" s="22"/>
      <c r="B10" s="35" t="s">
        <v>23</v>
      </c>
      <c r="C10" s="44">
        <v>50.0</v>
      </c>
      <c r="D10" s="22"/>
      <c r="E10" s="37">
        <v>4.0</v>
      </c>
      <c r="F10" s="38">
        <f t="shared" si="1"/>
        <v>4</v>
      </c>
      <c r="G10" s="39">
        <f>SUM(F7:F10)*(C9+C10)</f>
        <v>3344</v>
      </c>
      <c r="H10" s="39">
        <f>F10*C12</f>
        <v>0</v>
      </c>
      <c r="I10" s="39">
        <f>G10+(F10*C12)</f>
        <v>3344</v>
      </c>
      <c r="J10" s="40"/>
      <c r="K10" s="20"/>
      <c r="L10" s="22"/>
      <c r="M10" s="22"/>
      <c r="N10" s="22"/>
      <c r="O10" s="22"/>
      <c r="P10" s="22"/>
      <c r="Q10" s="22"/>
      <c r="R10" s="2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>
      <c r="A11" s="22"/>
      <c r="B11" s="41" t="s">
        <v>24</v>
      </c>
      <c r="C11" s="42"/>
      <c r="D11" s="22"/>
      <c r="E11" s="37">
        <v>5.0</v>
      </c>
      <c r="F11" s="38">
        <f t="shared" si="1"/>
        <v>4</v>
      </c>
      <c r="G11" s="39">
        <f>SUM(F7:F11)*(C9+C10)</f>
        <v>4180</v>
      </c>
      <c r="H11" s="39">
        <f>F11*C12</f>
        <v>0</v>
      </c>
      <c r="I11" s="39">
        <f>G11+(F11*C12)</f>
        <v>4180</v>
      </c>
      <c r="J11" s="40"/>
      <c r="K11" s="22"/>
      <c r="L11" s="22"/>
      <c r="M11" s="22"/>
      <c r="N11" s="22"/>
      <c r="O11" s="22"/>
      <c r="P11" s="22"/>
      <c r="Q11" s="22"/>
      <c r="R11" s="2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>
      <c r="A12" s="22"/>
      <c r="B12" s="35" t="s">
        <v>25</v>
      </c>
      <c r="C12" s="44">
        <v>0.0</v>
      </c>
      <c r="D12" s="22"/>
      <c r="E12" s="37">
        <v>6.0</v>
      </c>
      <c r="F12" s="38">
        <f t="shared" si="1"/>
        <v>4</v>
      </c>
      <c r="G12" s="39">
        <f>SUM(F7:F12)*(C9+C10)</f>
        <v>5016</v>
      </c>
      <c r="H12" s="39">
        <f>F12*C12</f>
        <v>0</v>
      </c>
      <c r="I12" s="39">
        <f>G12+(F12*C12)</f>
        <v>5016</v>
      </c>
      <c r="J12" s="40"/>
      <c r="K12" s="22"/>
      <c r="L12" s="22"/>
      <c r="M12" s="20"/>
      <c r="N12" s="22"/>
      <c r="O12" s="22"/>
      <c r="P12" s="22"/>
      <c r="Q12" s="22"/>
      <c r="R12" s="2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>
      <c r="A13" s="22"/>
      <c r="B13" s="22"/>
      <c r="C13" s="45"/>
      <c r="D13" s="22"/>
      <c r="E13" s="37">
        <v>7.0</v>
      </c>
      <c r="F13" s="38">
        <f t="shared" si="1"/>
        <v>4</v>
      </c>
      <c r="G13" s="39">
        <f>SUM(F7:F13)*(C9+C10)</f>
        <v>5852</v>
      </c>
      <c r="H13" s="39">
        <f>F13*C12</f>
        <v>0</v>
      </c>
      <c r="I13" s="39">
        <f>G13+(F13*C12)</f>
        <v>5852</v>
      </c>
      <c r="J13" s="40"/>
      <c r="K13" s="22"/>
      <c r="L13" s="22"/>
      <c r="M13" s="20"/>
      <c r="N13" s="22"/>
      <c r="O13" s="22"/>
      <c r="P13" s="22"/>
      <c r="Q13" s="22"/>
      <c r="R13" s="2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>
      <c r="A14" s="22"/>
      <c r="B14" s="28" t="s">
        <v>26</v>
      </c>
      <c r="C14" s="46"/>
      <c r="D14" s="22"/>
      <c r="E14" s="37">
        <v>8.0</v>
      </c>
      <c r="F14" s="38">
        <f t="shared" si="1"/>
        <v>4</v>
      </c>
      <c r="G14" s="39">
        <f>SUM(F7:F14)*(C9+C10)</f>
        <v>6688</v>
      </c>
      <c r="H14" s="39">
        <f>F14*C12</f>
        <v>0</v>
      </c>
      <c r="I14" s="39">
        <f>G14+(F14*C12)</f>
        <v>6688</v>
      </c>
      <c r="J14" s="40"/>
      <c r="K14" s="20"/>
      <c r="L14" s="20"/>
      <c r="M14" s="20"/>
      <c r="N14" s="22"/>
      <c r="O14" s="22"/>
      <c r="P14" s="22"/>
      <c r="Q14" s="22"/>
      <c r="R14" s="2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>
      <c r="A15" s="22"/>
      <c r="B15" s="47" t="s">
        <v>27</v>
      </c>
      <c r="C15" s="48">
        <f>C9+C10</f>
        <v>209</v>
      </c>
      <c r="D15" s="22"/>
      <c r="E15" s="37">
        <v>9.0</v>
      </c>
      <c r="F15" s="38">
        <f t="shared" si="1"/>
        <v>4</v>
      </c>
      <c r="G15" s="39">
        <f>SUM(F7:F15)*(C9+C10)</f>
        <v>7524</v>
      </c>
      <c r="H15" s="39">
        <f>F15*C12</f>
        <v>0</v>
      </c>
      <c r="I15" s="39">
        <f>G15+(F15*C12)</f>
        <v>7524</v>
      </c>
      <c r="J15" s="40"/>
      <c r="K15" s="20"/>
      <c r="L15" s="20"/>
      <c r="M15" s="20"/>
      <c r="N15" s="22"/>
      <c r="O15" s="22"/>
      <c r="P15" s="22"/>
      <c r="Q15" s="22"/>
      <c r="R15" s="2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>
      <c r="A16" s="22"/>
      <c r="B16" s="37" t="s">
        <v>28</v>
      </c>
      <c r="C16" s="40">
        <f>F34</f>
        <v>96</v>
      </c>
      <c r="D16" s="22"/>
      <c r="E16" s="37">
        <v>10.0</v>
      </c>
      <c r="F16" s="38">
        <f t="shared" si="1"/>
        <v>4</v>
      </c>
      <c r="G16" s="39">
        <f>SUM(F7:F16)*(C9+C10)</f>
        <v>8360</v>
      </c>
      <c r="H16" s="39">
        <f>F16*C12</f>
        <v>0</v>
      </c>
      <c r="I16" s="39">
        <f>G16+(F16*C12)</f>
        <v>8360</v>
      </c>
      <c r="J16" s="40"/>
      <c r="K16" s="22"/>
      <c r="L16" s="22"/>
      <c r="M16" s="20"/>
      <c r="N16" s="22"/>
      <c r="O16" s="22"/>
      <c r="P16" s="22"/>
      <c r="Q16" s="22"/>
      <c r="R16" s="2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>
      <c r="A17" s="22"/>
      <c r="B17" s="47" t="s">
        <v>29</v>
      </c>
      <c r="C17" s="48">
        <f>G18</f>
        <v>10032</v>
      </c>
      <c r="D17" s="22"/>
      <c r="E17" s="37">
        <v>11.0</v>
      </c>
      <c r="F17" s="38">
        <f t="shared" si="1"/>
        <v>4</v>
      </c>
      <c r="G17" s="39">
        <f>SUM(F7:F17)*(C9+C10)</f>
        <v>9196</v>
      </c>
      <c r="H17" s="39">
        <f>F17*C12</f>
        <v>0</v>
      </c>
      <c r="I17" s="39">
        <f>G17+(F17*C12)</f>
        <v>9196</v>
      </c>
      <c r="J17" s="40"/>
      <c r="K17" s="22"/>
      <c r="L17" s="22"/>
      <c r="M17" s="20"/>
      <c r="N17" s="22"/>
      <c r="O17" s="22"/>
      <c r="P17" s="22"/>
      <c r="Q17" s="22"/>
      <c r="R17" s="2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>
      <c r="A18" s="22"/>
      <c r="B18" s="49" t="s">
        <v>30</v>
      </c>
      <c r="C18" s="50">
        <f>I19</f>
        <v>65208</v>
      </c>
      <c r="D18" s="22"/>
      <c r="E18" s="37">
        <v>12.0</v>
      </c>
      <c r="F18" s="38">
        <f t="shared" si="1"/>
        <v>4</v>
      </c>
      <c r="G18" s="51">
        <f>SUM(F7:F18)*(C9+C10)</f>
        <v>10032</v>
      </c>
      <c r="H18" s="51">
        <f>F18*C12</f>
        <v>0</v>
      </c>
      <c r="I18" s="51">
        <f>G18+(F18*C12)</f>
        <v>10032</v>
      </c>
      <c r="J18" s="40"/>
      <c r="K18" s="22"/>
      <c r="L18" s="22"/>
      <c r="M18" s="20"/>
      <c r="N18" s="22"/>
      <c r="O18" s="22"/>
      <c r="P18" s="22"/>
      <c r="Q18" s="22"/>
      <c r="R18" s="2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>
      <c r="A19" s="22"/>
      <c r="B19" s="47" t="s">
        <v>31</v>
      </c>
      <c r="C19" s="48">
        <f>G33</f>
        <v>20064</v>
      </c>
      <c r="D19" s="22"/>
      <c r="E19" s="34" t="s">
        <v>32</v>
      </c>
      <c r="F19" s="38">
        <f t="shared" ref="F19:I19" si="2">SUM(F7:F18)</f>
        <v>48</v>
      </c>
      <c r="G19" s="52">
        <f t="shared" si="2"/>
        <v>65208</v>
      </c>
      <c r="H19" s="52">
        <f t="shared" si="2"/>
        <v>0</v>
      </c>
      <c r="I19" s="52">
        <f t="shared" si="2"/>
        <v>65208</v>
      </c>
      <c r="J19" s="40"/>
      <c r="K19" s="22"/>
      <c r="L19" s="22"/>
      <c r="M19" s="20"/>
      <c r="N19" s="22"/>
      <c r="O19" s="22"/>
      <c r="P19" s="22"/>
      <c r="Q19" s="22"/>
      <c r="R19" s="2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ht="17.25" customHeight="1">
      <c r="A20" s="22"/>
      <c r="B20" s="49" t="s">
        <v>33</v>
      </c>
      <c r="C20" s="50">
        <f>I34</f>
        <v>185592</v>
      </c>
      <c r="D20" s="22"/>
      <c r="E20" s="28" t="s">
        <v>34</v>
      </c>
      <c r="F20" s="29"/>
      <c r="G20" s="30"/>
      <c r="H20" s="30"/>
      <c r="I20" s="30"/>
      <c r="J20" s="30"/>
      <c r="K20" s="22"/>
      <c r="L20" s="22"/>
      <c r="M20" s="20"/>
      <c r="N20" s="22"/>
      <c r="O20" s="22"/>
      <c r="P20" s="22"/>
      <c r="Q20" s="22"/>
      <c r="R20" s="2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>
      <c r="A21" s="22"/>
      <c r="B21" s="22"/>
      <c r="C21" s="22"/>
      <c r="D21" s="22"/>
      <c r="E21" s="33" t="s">
        <v>15</v>
      </c>
      <c r="F21" s="34" t="s">
        <v>16</v>
      </c>
      <c r="G21" s="34" t="s">
        <v>17</v>
      </c>
      <c r="H21" s="34" t="s">
        <v>18</v>
      </c>
      <c r="I21" s="34" t="s">
        <v>19</v>
      </c>
      <c r="J21" s="33"/>
      <c r="K21" s="22"/>
      <c r="L21" s="22"/>
      <c r="M21" s="20"/>
      <c r="N21" s="22"/>
      <c r="O21" s="22"/>
      <c r="P21" s="22"/>
      <c r="Q21" s="22"/>
      <c r="R21" s="22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>
      <c r="A22" s="22"/>
      <c r="B22" s="5"/>
      <c r="C22" s="5"/>
      <c r="D22" s="22"/>
      <c r="E22" s="37">
        <v>13.0</v>
      </c>
      <c r="F22" s="38">
        <f t="shared" ref="F22:F33" si="3">$C$7</f>
        <v>4</v>
      </c>
      <c r="G22" s="39">
        <f>SUM(F19:F22)*(C9+C10)</f>
        <v>10868</v>
      </c>
      <c r="H22" s="39">
        <f>F22*C12</f>
        <v>0</v>
      </c>
      <c r="I22" s="39">
        <f>G22+(F22*C12)</f>
        <v>10868</v>
      </c>
      <c r="J22" s="40"/>
      <c r="K22" s="20"/>
      <c r="L22" s="20"/>
      <c r="M22" s="20"/>
      <c r="N22" s="22"/>
      <c r="O22" s="22"/>
      <c r="P22" s="22"/>
      <c r="Q22" s="22"/>
      <c r="R22" s="2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>
      <c r="A23" s="22"/>
      <c r="B23" s="5"/>
      <c r="C23" s="5"/>
      <c r="D23" s="22"/>
      <c r="E23" s="37">
        <v>14.0</v>
      </c>
      <c r="F23" s="38">
        <f t="shared" si="3"/>
        <v>4</v>
      </c>
      <c r="G23" s="39">
        <f>SUM(F19:F23)*(C9+C10)</f>
        <v>11704</v>
      </c>
      <c r="H23" s="39">
        <f>F23*C12</f>
        <v>0</v>
      </c>
      <c r="I23" s="39">
        <f>G23+(F23*C12)</f>
        <v>11704</v>
      </c>
      <c r="J23" s="40"/>
      <c r="K23" s="20"/>
      <c r="L23" s="20"/>
      <c r="M23" s="20"/>
      <c r="N23" s="22"/>
      <c r="O23" s="22"/>
      <c r="P23" s="22"/>
      <c r="Q23" s="22"/>
      <c r="R23" s="2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>
      <c r="A24" s="22"/>
      <c r="B24" s="5"/>
      <c r="C24" s="5"/>
      <c r="D24" s="22"/>
      <c r="E24" s="37">
        <v>15.0</v>
      </c>
      <c r="F24" s="38">
        <f t="shared" si="3"/>
        <v>4</v>
      </c>
      <c r="G24" s="39">
        <f>SUM(F19:F24)*(C9+C10)</f>
        <v>12540</v>
      </c>
      <c r="H24" s="39">
        <f>F24*C12</f>
        <v>0</v>
      </c>
      <c r="I24" s="39">
        <f>G24+(F24*C12)</f>
        <v>12540</v>
      </c>
      <c r="J24" s="40"/>
      <c r="K24" s="20"/>
      <c r="L24" s="20"/>
      <c r="M24" s="20"/>
      <c r="N24" s="22"/>
      <c r="O24" s="22"/>
      <c r="P24" s="22"/>
      <c r="Q24" s="22"/>
      <c r="R24" s="22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>
      <c r="A25" s="22"/>
      <c r="B25" s="5"/>
      <c r="C25" s="5"/>
      <c r="D25" s="22"/>
      <c r="E25" s="37">
        <v>16.0</v>
      </c>
      <c r="F25" s="38">
        <f t="shared" si="3"/>
        <v>4</v>
      </c>
      <c r="G25" s="39">
        <f>SUM(F19:F25)*(C9+C10)</f>
        <v>13376</v>
      </c>
      <c r="H25" s="39">
        <f>F25*C12</f>
        <v>0</v>
      </c>
      <c r="I25" s="39">
        <f>G25+(F25*C12)</f>
        <v>13376</v>
      </c>
      <c r="J25" s="40"/>
      <c r="K25" s="20"/>
      <c r="L25" s="20"/>
      <c r="M25" s="20"/>
      <c r="N25" s="22"/>
      <c r="O25" s="22"/>
      <c r="P25" s="22"/>
      <c r="Q25" s="22"/>
      <c r="R25" s="22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>
      <c r="A26" s="5"/>
      <c r="B26" s="5"/>
      <c r="C26" s="22"/>
      <c r="D26" s="22"/>
      <c r="E26" s="37">
        <v>17.0</v>
      </c>
      <c r="F26" s="38">
        <f t="shared" si="3"/>
        <v>4</v>
      </c>
      <c r="G26" s="39">
        <f>SUM(F19:F26)*(C9+C10)</f>
        <v>14212</v>
      </c>
      <c r="H26" s="39">
        <f>F26*C12</f>
        <v>0</v>
      </c>
      <c r="I26" s="39">
        <f>G26+(F26*C12)</f>
        <v>14212</v>
      </c>
      <c r="J26" s="40"/>
      <c r="K26" s="20"/>
      <c r="L26" s="20"/>
      <c r="M26" s="20"/>
      <c r="N26" s="22"/>
      <c r="O26" s="22"/>
      <c r="P26" s="22"/>
      <c r="Q26" s="22"/>
      <c r="R26" s="22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>
      <c r="A27" s="5"/>
      <c r="B27" s="5"/>
      <c r="C27" s="22"/>
      <c r="D27" s="22"/>
      <c r="E27" s="37">
        <v>18.0</v>
      </c>
      <c r="F27" s="38">
        <f t="shared" si="3"/>
        <v>4</v>
      </c>
      <c r="G27" s="39">
        <f>SUM(F19:F27)*(C9+C10)</f>
        <v>15048</v>
      </c>
      <c r="H27" s="39">
        <f>F27*C12</f>
        <v>0</v>
      </c>
      <c r="I27" s="39">
        <f>G27+(F27*C12)</f>
        <v>15048</v>
      </c>
      <c r="J27" s="40"/>
      <c r="K27" s="20"/>
      <c r="L27" s="20"/>
      <c r="M27" s="20"/>
      <c r="N27" s="22"/>
      <c r="O27" s="22"/>
      <c r="P27" s="22"/>
      <c r="Q27" s="22"/>
      <c r="R27" s="22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>
      <c r="A28" s="22"/>
      <c r="B28" s="22"/>
      <c r="C28" s="22"/>
      <c r="D28" s="22"/>
      <c r="E28" s="37">
        <v>19.0</v>
      </c>
      <c r="F28" s="38">
        <f t="shared" si="3"/>
        <v>4</v>
      </c>
      <c r="G28" s="39">
        <f>SUM(F19:F28)*(C9+C10)</f>
        <v>15884</v>
      </c>
      <c r="H28" s="39">
        <f>F28*C12</f>
        <v>0</v>
      </c>
      <c r="I28" s="39">
        <f>G28+(F28*C12)</f>
        <v>15884</v>
      </c>
      <c r="J28" s="40"/>
      <c r="K28" s="20"/>
      <c r="L28" s="20"/>
      <c r="M28" s="20"/>
      <c r="N28" s="22"/>
      <c r="O28" s="22"/>
      <c r="P28" s="22"/>
      <c r="Q28" s="22"/>
      <c r="R28" s="22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>
      <c r="A29" s="22"/>
      <c r="B29" s="22"/>
      <c r="C29" s="22"/>
      <c r="D29" s="22"/>
      <c r="E29" s="37">
        <v>20.0</v>
      </c>
      <c r="F29" s="38">
        <f t="shared" si="3"/>
        <v>4</v>
      </c>
      <c r="G29" s="39">
        <f>SUM(F19:F29)*(C9+C10)</f>
        <v>16720</v>
      </c>
      <c r="H29" s="39">
        <f>F29*C12</f>
        <v>0</v>
      </c>
      <c r="I29" s="39">
        <f>G29+(F29*C12)</f>
        <v>16720</v>
      </c>
      <c r="J29" s="40"/>
      <c r="K29" s="20"/>
      <c r="L29" s="20"/>
      <c r="M29" s="20"/>
      <c r="N29" s="22"/>
      <c r="O29" s="22"/>
      <c r="P29" s="22"/>
      <c r="Q29" s="22"/>
      <c r="R29" s="2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>
      <c r="A30" s="22"/>
      <c r="B30" s="22"/>
      <c r="C30" s="22"/>
      <c r="D30" s="22"/>
      <c r="E30" s="37">
        <v>21.0</v>
      </c>
      <c r="F30" s="38">
        <f t="shared" si="3"/>
        <v>4</v>
      </c>
      <c r="G30" s="39">
        <f>SUM(F19:F30)*(C9+C10)</f>
        <v>17556</v>
      </c>
      <c r="H30" s="39">
        <f>F30*C12</f>
        <v>0</v>
      </c>
      <c r="I30" s="39">
        <f>G30+(F30*C12)</f>
        <v>17556</v>
      </c>
      <c r="J30" s="40"/>
      <c r="K30" s="20"/>
      <c r="L30" s="20"/>
      <c r="M30" s="20"/>
      <c r="N30" s="22"/>
      <c r="O30" s="22"/>
      <c r="P30" s="22"/>
      <c r="Q30" s="22"/>
      <c r="R30" s="22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>
      <c r="A31" s="20"/>
      <c r="B31" s="20"/>
      <c r="C31" s="20"/>
      <c r="D31" s="20"/>
      <c r="E31" s="37">
        <v>22.0</v>
      </c>
      <c r="F31" s="38">
        <f t="shared" si="3"/>
        <v>4</v>
      </c>
      <c r="G31" s="39">
        <f>SUM(F19:F31)*(C9+C10)</f>
        <v>18392</v>
      </c>
      <c r="H31" s="39">
        <f>F31*C12</f>
        <v>0</v>
      </c>
      <c r="I31" s="39">
        <f>G31+(F31*C12)</f>
        <v>18392</v>
      </c>
      <c r="J31" s="40"/>
      <c r="K31" s="20"/>
      <c r="L31" s="20"/>
      <c r="M31" s="20"/>
      <c r="N31" s="22"/>
      <c r="O31" s="22"/>
      <c r="P31" s="22"/>
      <c r="Q31" s="22"/>
      <c r="R31" s="22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>
      <c r="A32" s="20"/>
      <c r="B32" s="20"/>
      <c r="C32" s="20"/>
      <c r="D32" s="20"/>
      <c r="E32" s="37">
        <v>23.0</v>
      </c>
      <c r="F32" s="38">
        <f t="shared" si="3"/>
        <v>4</v>
      </c>
      <c r="G32" s="39">
        <f>SUM(F19:F32)*(C9+C10)</f>
        <v>19228</v>
      </c>
      <c r="H32" s="39">
        <f>F32*C12</f>
        <v>0</v>
      </c>
      <c r="I32" s="39">
        <f>G32+(F32*C12)</f>
        <v>19228</v>
      </c>
      <c r="J32" s="40"/>
      <c r="K32" s="20"/>
      <c r="L32" s="20"/>
      <c r="M32" s="20"/>
      <c r="N32" s="22"/>
      <c r="O32" s="22"/>
      <c r="P32" s="22"/>
      <c r="Q32" s="22"/>
      <c r="R32" s="22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>
      <c r="A33" s="20"/>
      <c r="B33" s="20"/>
      <c r="C33" s="20"/>
      <c r="D33" s="20"/>
      <c r="E33" s="37">
        <v>24.0</v>
      </c>
      <c r="F33" s="38">
        <f t="shared" si="3"/>
        <v>4</v>
      </c>
      <c r="G33" s="53">
        <f>SUM(F19:F33)*(C9+C10)</f>
        <v>20064</v>
      </c>
      <c r="H33" s="53">
        <f>F33*C12</f>
        <v>0</v>
      </c>
      <c r="I33" s="51">
        <f>G33+(F33*C12)</f>
        <v>20064</v>
      </c>
      <c r="J33" s="40"/>
      <c r="K33" s="20"/>
      <c r="L33" s="20"/>
      <c r="M33" s="20"/>
      <c r="N33" s="22"/>
      <c r="O33" s="22"/>
      <c r="P33" s="22"/>
      <c r="Q33" s="22"/>
      <c r="R33" s="22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>
      <c r="A34" s="20"/>
      <c r="B34" s="22"/>
      <c r="C34" s="22"/>
      <c r="D34" s="20"/>
      <c r="E34" s="34" t="s">
        <v>35</v>
      </c>
      <c r="F34" s="38">
        <f>SUM(F22:F33)+F19</f>
        <v>96</v>
      </c>
      <c r="G34" s="52">
        <f t="shared" ref="G34:I34" si="4">SUM(G22:G33)</f>
        <v>185592</v>
      </c>
      <c r="H34" s="52">
        <f t="shared" si="4"/>
        <v>0</v>
      </c>
      <c r="I34" s="52">
        <f t="shared" si="4"/>
        <v>185592</v>
      </c>
      <c r="J34" s="40"/>
      <c r="K34" s="20"/>
      <c r="L34" s="20"/>
      <c r="M34" s="20"/>
      <c r="N34" s="22"/>
      <c r="O34" s="22"/>
      <c r="P34" s="22"/>
      <c r="Q34" s="22"/>
      <c r="R34" s="22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>
      <c r="A35" s="20"/>
      <c r="B35" s="22"/>
      <c r="C35" s="22"/>
      <c r="D35" s="20"/>
      <c r="E35" s="5"/>
      <c r="F35" s="5"/>
      <c r="G35" s="5"/>
      <c r="H35" s="5"/>
      <c r="I35" s="5"/>
      <c r="J35" s="5"/>
      <c r="K35" s="20"/>
      <c r="L35" s="20"/>
      <c r="M35" s="20"/>
      <c r="N35" s="22"/>
      <c r="O35" s="22"/>
      <c r="P35" s="22"/>
      <c r="Q35" s="22"/>
      <c r="R35" s="22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>
      <c r="A36" s="20"/>
      <c r="B36" s="22"/>
      <c r="C36" s="2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2"/>
      <c r="O36" s="22"/>
      <c r="P36" s="22"/>
      <c r="Q36" s="22"/>
      <c r="R36" s="22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>
      <c r="A37" s="20"/>
      <c r="B37" s="22"/>
      <c r="C37" s="2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2"/>
      <c r="O37" s="22"/>
      <c r="P37" s="22"/>
      <c r="Q37" s="22"/>
      <c r="R37" s="22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>
      <c r="A38" s="20"/>
      <c r="B38" s="22"/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2">
    <mergeCell ref="A2:Z2"/>
    <mergeCell ref="B5:C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30.13"/>
    <col customWidth="1" min="3" max="3" width="14.13"/>
    <col customWidth="1" min="6" max="6" width="15.0"/>
    <col customWidth="1" min="7" max="8" width="14.0"/>
  </cols>
  <sheetData>
    <row r="1" ht="39.0" customHeight="1">
      <c r="A1" s="19"/>
      <c r="B1" s="17"/>
      <c r="C1" s="18" t="s">
        <v>0</v>
      </c>
      <c r="D1" s="17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  <c r="AB1" s="20"/>
      <c r="AC1" s="20"/>
    </row>
    <row r="2" ht="4.5" customHeight="1">
      <c r="A2" s="21"/>
      <c r="AA2" s="20"/>
      <c r="AB2" s="20"/>
      <c r="AC2" s="20"/>
    </row>
    <row r="3">
      <c r="A3" s="22"/>
      <c r="B3" s="22"/>
      <c r="C3" s="22"/>
      <c r="D3" s="22"/>
      <c r="E3" s="22"/>
      <c r="F3" s="22"/>
      <c r="G3" s="22"/>
      <c r="H3" s="22"/>
      <c r="I3" s="22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>
      <c r="A4" s="22"/>
      <c r="B4" s="23" t="s">
        <v>38</v>
      </c>
      <c r="C4" s="24"/>
      <c r="D4" s="25"/>
      <c r="E4" s="5"/>
      <c r="F4" s="5"/>
      <c r="G4" s="5"/>
      <c r="H4" s="5"/>
      <c r="I4" s="5"/>
      <c r="J4" s="5"/>
      <c r="K4" s="26"/>
      <c r="L4" s="22"/>
      <c r="M4" s="22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>
      <c r="A5" s="22"/>
      <c r="B5" s="27" t="s">
        <v>39</v>
      </c>
      <c r="D5" s="22"/>
      <c r="E5" s="28" t="s">
        <v>13</v>
      </c>
      <c r="F5" s="29"/>
      <c r="G5" s="30"/>
      <c r="H5" s="30"/>
      <c r="I5" s="30"/>
      <c r="J5" s="30"/>
      <c r="K5" s="22"/>
      <c r="L5" s="22"/>
      <c r="M5" s="22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>
      <c r="A6" s="22"/>
      <c r="B6" s="31" t="s">
        <v>14</v>
      </c>
      <c r="C6" s="32">
        <v>24.0</v>
      </c>
      <c r="D6" s="22"/>
      <c r="E6" s="33" t="s">
        <v>15</v>
      </c>
      <c r="F6" s="34" t="s">
        <v>16</v>
      </c>
      <c r="G6" s="34" t="s">
        <v>17</v>
      </c>
      <c r="H6" s="34" t="s">
        <v>18</v>
      </c>
      <c r="I6" s="34" t="s">
        <v>19</v>
      </c>
      <c r="J6" s="33"/>
      <c r="K6" s="20"/>
      <c r="L6" s="22"/>
      <c r="M6" s="22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>
      <c r="A7" s="22"/>
      <c r="B7" s="35" t="s">
        <v>20</v>
      </c>
      <c r="C7" s="36">
        <v>4.0</v>
      </c>
      <c r="D7" s="22"/>
      <c r="E7" s="37">
        <v>1.0</v>
      </c>
      <c r="F7" s="38">
        <f t="shared" ref="F7:F18" si="1">$C$7</f>
        <v>4</v>
      </c>
      <c r="G7" s="39">
        <f>F7*(C9+C10)</f>
        <v>836</v>
      </c>
      <c r="H7" s="39">
        <f>F7*C12</f>
        <v>4000</v>
      </c>
      <c r="I7" s="39">
        <f>G7+(F7*C12)</f>
        <v>4836</v>
      </c>
      <c r="J7" s="40"/>
      <c r="K7" s="20"/>
      <c r="L7" s="22"/>
      <c r="M7" s="22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>
      <c r="A8" s="22"/>
      <c r="B8" s="41" t="s">
        <v>21</v>
      </c>
      <c r="C8" s="42"/>
      <c r="D8" s="22"/>
      <c r="E8" s="37">
        <v>2.0</v>
      </c>
      <c r="F8" s="38">
        <f t="shared" si="1"/>
        <v>4</v>
      </c>
      <c r="G8" s="39">
        <f>SUM(F7:F8)*(C9+C10)</f>
        <v>1672</v>
      </c>
      <c r="H8" s="39">
        <f>F8*C12</f>
        <v>4000</v>
      </c>
      <c r="I8" s="39">
        <f>G8+(F8*C12)</f>
        <v>5672</v>
      </c>
      <c r="J8" s="40"/>
      <c r="K8" s="20"/>
      <c r="L8" s="22"/>
      <c r="M8" s="22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>
      <c r="A9" s="22"/>
      <c r="B9" s="43" t="s">
        <v>22</v>
      </c>
      <c r="C9" s="44">
        <v>159.0</v>
      </c>
      <c r="D9" s="22"/>
      <c r="E9" s="37">
        <v>3.0</v>
      </c>
      <c r="F9" s="38">
        <f t="shared" si="1"/>
        <v>4</v>
      </c>
      <c r="G9" s="39">
        <f>SUM(F7:F9)*(C9+C10)</f>
        <v>2508</v>
      </c>
      <c r="H9" s="39">
        <f>F9*C12</f>
        <v>4000</v>
      </c>
      <c r="I9" s="39">
        <f>G9+(F9*C12)</f>
        <v>6508</v>
      </c>
      <c r="J9" s="40"/>
      <c r="K9" s="20"/>
      <c r="L9" s="22"/>
      <c r="M9" s="22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>
      <c r="A10" s="22"/>
      <c r="B10" s="35" t="s">
        <v>23</v>
      </c>
      <c r="C10" s="44">
        <v>50.0</v>
      </c>
      <c r="D10" s="22"/>
      <c r="E10" s="37">
        <v>4.0</v>
      </c>
      <c r="F10" s="38">
        <f t="shared" si="1"/>
        <v>4</v>
      </c>
      <c r="G10" s="39">
        <f>SUM(F7:F10)*(C9+C10)</f>
        <v>3344</v>
      </c>
      <c r="H10" s="39">
        <f>F10*C12</f>
        <v>4000</v>
      </c>
      <c r="I10" s="39">
        <f>G10+(F10*C12)</f>
        <v>7344</v>
      </c>
      <c r="J10" s="40"/>
      <c r="K10" s="20"/>
      <c r="L10" s="22"/>
      <c r="M10" s="22"/>
      <c r="N10" s="22"/>
      <c r="O10" s="22"/>
      <c r="P10" s="22"/>
      <c r="Q10" s="22"/>
      <c r="R10" s="2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>
      <c r="A11" s="22"/>
      <c r="B11" s="41" t="s">
        <v>24</v>
      </c>
      <c r="C11" s="42"/>
      <c r="D11" s="22"/>
      <c r="E11" s="37">
        <v>5.0</v>
      </c>
      <c r="F11" s="38">
        <f t="shared" si="1"/>
        <v>4</v>
      </c>
      <c r="G11" s="39">
        <f>SUM(F7:F11)*(C9+C10)</f>
        <v>4180</v>
      </c>
      <c r="H11" s="39">
        <f>F11*C12</f>
        <v>4000</v>
      </c>
      <c r="I11" s="39">
        <f>G11+(F11*C12)</f>
        <v>8180</v>
      </c>
      <c r="J11" s="40"/>
      <c r="K11" s="22"/>
      <c r="L11" s="22"/>
      <c r="M11" s="22"/>
      <c r="N11" s="22"/>
      <c r="O11" s="22"/>
      <c r="P11" s="22"/>
      <c r="Q11" s="22"/>
      <c r="R11" s="2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>
      <c r="A12" s="22"/>
      <c r="B12" s="35" t="s">
        <v>25</v>
      </c>
      <c r="C12" s="44">
        <v>1000.0</v>
      </c>
      <c r="D12" s="22"/>
      <c r="E12" s="37">
        <v>6.0</v>
      </c>
      <c r="F12" s="38">
        <f t="shared" si="1"/>
        <v>4</v>
      </c>
      <c r="G12" s="39">
        <f>SUM(F7:F12)*(C9+C10)</f>
        <v>5016</v>
      </c>
      <c r="H12" s="39">
        <f>F12*C12</f>
        <v>4000</v>
      </c>
      <c r="I12" s="39">
        <f>G12+(F12*C12)</f>
        <v>9016</v>
      </c>
      <c r="J12" s="40"/>
      <c r="K12" s="22"/>
      <c r="L12" s="22"/>
      <c r="M12" s="20"/>
      <c r="N12" s="22"/>
      <c r="O12" s="22"/>
      <c r="P12" s="22"/>
      <c r="Q12" s="22"/>
      <c r="R12" s="2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>
      <c r="A13" s="22"/>
      <c r="B13" s="22"/>
      <c r="C13" s="45"/>
      <c r="D13" s="22"/>
      <c r="E13" s="37">
        <v>7.0</v>
      </c>
      <c r="F13" s="38">
        <f t="shared" si="1"/>
        <v>4</v>
      </c>
      <c r="G13" s="39">
        <f>SUM(F7:F13)*(C9+C10)</f>
        <v>5852</v>
      </c>
      <c r="H13" s="39">
        <f>F13*C12</f>
        <v>4000</v>
      </c>
      <c r="I13" s="39">
        <f>G13+(F13*C12)</f>
        <v>9852</v>
      </c>
      <c r="J13" s="40"/>
      <c r="K13" s="22"/>
      <c r="L13" s="22"/>
      <c r="M13" s="20"/>
      <c r="N13" s="22"/>
      <c r="O13" s="22"/>
      <c r="P13" s="22"/>
      <c r="Q13" s="22"/>
      <c r="R13" s="2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>
      <c r="A14" s="22"/>
      <c r="B14" s="28" t="s">
        <v>26</v>
      </c>
      <c r="C14" s="46"/>
      <c r="D14" s="22"/>
      <c r="E14" s="37">
        <v>8.0</v>
      </c>
      <c r="F14" s="38">
        <f t="shared" si="1"/>
        <v>4</v>
      </c>
      <c r="G14" s="39">
        <f>SUM(F7:F14)*(C9+C10)</f>
        <v>6688</v>
      </c>
      <c r="H14" s="39">
        <f>F14*C12</f>
        <v>4000</v>
      </c>
      <c r="I14" s="39">
        <f>G14+(F14*C12)</f>
        <v>10688</v>
      </c>
      <c r="J14" s="40"/>
      <c r="K14" s="20"/>
      <c r="L14" s="20"/>
      <c r="M14" s="20"/>
      <c r="N14" s="22"/>
      <c r="O14" s="22"/>
      <c r="P14" s="22"/>
      <c r="Q14" s="22"/>
      <c r="R14" s="2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>
      <c r="A15" s="22"/>
      <c r="B15" s="47" t="s">
        <v>27</v>
      </c>
      <c r="C15" s="48">
        <f>C9+C10</f>
        <v>209</v>
      </c>
      <c r="D15" s="22"/>
      <c r="E15" s="37">
        <v>9.0</v>
      </c>
      <c r="F15" s="38">
        <f t="shared" si="1"/>
        <v>4</v>
      </c>
      <c r="G15" s="39">
        <f>SUM(F7:F15)*(C9+C10)</f>
        <v>7524</v>
      </c>
      <c r="H15" s="39">
        <f>F15*C12</f>
        <v>4000</v>
      </c>
      <c r="I15" s="39">
        <f>G15+(F15*C12)</f>
        <v>11524</v>
      </c>
      <c r="J15" s="40"/>
      <c r="K15" s="20"/>
      <c r="L15" s="20"/>
      <c r="M15" s="20"/>
      <c r="N15" s="22"/>
      <c r="O15" s="22"/>
      <c r="P15" s="22"/>
      <c r="Q15" s="22"/>
      <c r="R15" s="2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>
      <c r="A16" s="22"/>
      <c r="B16" s="37" t="s">
        <v>28</v>
      </c>
      <c r="C16" s="40">
        <f>F34</f>
        <v>96</v>
      </c>
      <c r="D16" s="22"/>
      <c r="E16" s="37">
        <v>10.0</v>
      </c>
      <c r="F16" s="38">
        <f t="shared" si="1"/>
        <v>4</v>
      </c>
      <c r="G16" s="39">
        <f>SUM(F7:F16)*(C9+C10)</f>
        <v>8360</v>
      </c>
      <c r="H16" s="39">
        <f>F16*C12</f>
        <v>4000</v>
      </c>
      <c r="I16" s="39">
        <f>G16+(F16*C12)</f>
        <v>12360</v>
      </c>
      <c r="J16" s="40"/>
      <c r="K16" s="22"/>
      <c r="L16" s="22"/>
      <c r="M16" s="20"/>
      <c r="N16" s="22"/>
      <c r="O16" s="22"/>
      <c r="P16" s="22"/>
      <c r="Q16" s="22"/>
      <c r="R16" s="2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>
      <c r="A17" s="22"/>
      <c r="B17" s="47" t="s">
        <v>29</v>
      </c>
      <c r="C17" s="48">
        <f>G18</f>
        <v>10032</v>
      </c>
      <c r="D17" s="22"/>
      <c r="E17" s="37">
        <v>11.0</v>
      </c>
      <c r="F17" s="38">
        <f t="shared" si="1"/>
        <v>4</v>
      </c>
      <c r="G17" s="39">
        <f>SUM(F7:F17)*(C9+C10)</f>
        <v>9196</v>
      </c>
      <c r="H17" s="39">
        <f>F17*C12</f>
        <v>4000</v>
      </c>
      <c r="I17" s="39">
        <f>G17+(F17*C12)</f>
        <v>13196</v>
      </c>
      <c r="J17" s="40"/>
      <c r="K17" s="22"/>
      <c r="L17" s="22"/>
      <c r="M17" s="20"/>
      <c r="N17" s="22"/>
      <c r="O17" s="22"/>
      <c r="P17" s="22"/>
      <c r="Q17" s="22"/>
      <c r="R17" s="2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>
      <c r="A18" s="22"/>
      <c r="B18" s="49" t="s">
        <v>30</v>
      </c>
      <c r="C18" s="50">
        <f>I19</f>
        <v>113208</v>
      </c>
      <c r="D18" s="22"/>
      <c r="E18" s="37">
        <v>12.0</v>
      </c>
      <c r="F18" s="38">
        <f t="shared" si="1"/>
        <v>4</v>
      </c>
      <c r="G18" s="51">
        <f>SUM(F7:F18)*(C9+C10)</f>
        <v>10032</v>
      </c>
      <c r="H18" s="51">
        <f>F18*C12</f>
        <v>4000</v>
      </c>
      <c r="I18" s="51">
        <f>G18+(F18*C12)</f>
        <v>14032</v>
      </c>
      <c r="J18" s="40"/>
      <c r="K18" s="22"/>
      <c r="L18" s="22"/>
      <c r="M18" s="20"/>
      <c r="N18" s="22"/>
      <c r="O18" s="22"/>
      <c r="P18" s="22"/>
      <c r="Q18" s="22"/>
      <c r="R18" s="2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>
      <c r="A19" s="22"/>
      <c r="B19" s="47" t="s">
        <v>31</v>
      </c>
      <c r="C19" s="48">
        <f>G33</f>
        <v>20064</v>
      </c>
      <c r="D19" s="22"/>
      <c r="E19" s="34" t="s">
        <v>32</v>
      </c>
      <c r="F19" s="38">
        <f t="shared" ref="F19:I19" si="2">SUM(F7:F18)</f>
        <v>48</v>
      </c>
      <c r="G19" s="52">
        <f t="shared" si="2"/>
        <v>65208</v>
      </c>
      <c r="H19" s="52">
        <f t="shared" si="2"/>
        <v>48000</v>
      </c>
      <c r="I19" s="52">
        <f t="shared" si="2"/>
        <v>113208</v>
      </c>
      <c r="J19" s="40"/>
      <c r="K19" s="22"/>
      <c r="L19" s="22"/>
      <c r="M19" s="20"/>
      <c r="N19" s="22"/>
      <c r="O19" s="22"/>
      <c r="P19" s="22"/>
      <c r="Q19" s="22"/>
      <c r="R19" s="2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ht="17.25" customHeight="1">
      <c r="A20" s="22"/>
      <c r="B20" s="49" t="s">
        <v>33</v>
      </c>
      <c r="C20" s="50">
        <f>I34</f>
        <v>233592</v>
      </c>
      <c r="D20" s="22"/>
      <c r="E20" s="28" t="s">
        <v>34</v>
      </c>
      <c r="F20" s="29"/>
      <c r="G20" s="30"/>
      <c r="H20" s="30"/>
      <c r="I20" s="30"/>
      <c r="J20" s="30"/>
      <c r="K20" s="22"/>
      <c r="L20" s="22"/>
      <c r="M20" s="20"/>
      <c r="N20" s="22"/>
      <c r="O20" s="22"/>
      <c r="P20" s="22"/>
      <c r="Q20" s="22"/>
      <c r="R20" s="2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>
      <c r="A21" s="22"/>
      <c r="B21" s="22"/>
      <c r="C21" s="22"/>
      <c r="D21" s="22"/>
      <c r="E21" s="33" t="s">
        <v>15</v>
      </c>
      <c r="F21" s="34" t="s">
        <v>16</v>
      </c>
      <c r="G21" s="34" t="s">
        <v>17</v>
      </c>
      <c r="H21" s="34" t="s">
        <v>18</v>
      </c>
      <c r="I21" s="34" t="s">
        <v>19</v>
      </c>
      <c r="J21" s="33"/>
      <c r="K21" s="22"/>
      <c r="L21" s="22"/>
      <c r="M21" s="20"/>
      <c r="N21" s="22"/>
      <c r="O21" s="22"/>
      <c r="P21" s="22"/>
      <c r="Q21" s="22"/>
      <c r="R21" s="22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>
      <c r="A22" s="22"/>
      <c r="B22" s="5"/>
      <c r="C22" s="5"/>
      <c r="D22" s="22"/>
      <c r="E22" s="37">
        <v>13.0</v>
      </c>
      <c r="F22" s="38">
        <f t="shared" ref="F22:F33" si="3">$C$7</f>
        <v>4</v>
      </c>
      <c r="G22" s="39">
        <f>SUM(F19:F22)*(C9+C10)</f>
        <v>10868</v>
      </c>
      <c r="H22" s="39">
        <f>F22*C12</f>
        <v>4000</v>
      </c>
      <c r="I22" s="39">
        <f>G22+(F22*C12)</f>
        <v>14868</v>
      </c>
      <c r="J22" s="40"/>
      <c r="K22" s="20"/>
      <c r="L22" s="20"/>
      <c r="M22" s="20"/>
      <c r="N22" s="22"/>
      <c r="O22" s="22"/>
      <c r="P22" s="22"/>
      <c r="Q22" s="22"/>
      <c r="R22" s="2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>
      <c r="A23" s="22"/>
      <c r="B23" s="5"/>
      <c r="C23" s="5"/>
      <c r="D23" s="22"/>
      <c r="E23" s="37">
        <v>14.0</v>
      </c>
      <c r="F23" s="38">
        <f t="shared" si="3"/>
        <v>4</v>
      </c>
      <c r="G23" s="39">
        <f>SUM(F19:F23)*(C9+C10)</f>
        <v>11704</v>
      </c>
      <c r="H23" s="39">
        <f>F23*C12</f>
        <v>4000</v>
      </c>
      <c r="I23" s="39">
        <f>G23+(F23*C12)</f>
        <v>15704</v>
      </c>
      <c r="J23" s="40"/>
      <c r="K23" s="20"/>
      <c r="L23" s="20"/>
      <c r="M23" s="20"/>
      <c r="N23" s="22"/>
      <c r="O23" s="22"/>
      <c r="P23" s="22"/>
      <c r="Q23" s="22"/>
      <c r="R23" s="2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>
      <c r="A24" s="22"/>
      <c r="B24" s="5"/>
      <c r="C24" s="5"/>
      <c r="D24" s="22"/>
      <c r="E24" s="37">
        <v>15.0</v>
      </c>
      <c r="F24" s="38">
        <f t="shared" si="3"/>
        <v>4</v>
      </c>
      <c r="G24" s="39">
        <f>SUM(F19:F24)*(C9+C10)</f>
        <v>12540</v>
      </c>
      <c r="H24" s="39">
        <f>F24*C12</f>
        <v>4000</v>
      </c>
      <c r="I24" s="39">
        <f>G24+(F24*C12)</f>
        <v>16540</v>
      </c>
      <c r="J24" s="40"/>
      <c r="K24" s="20"/>
      <c r="L24" s="20"/>
      <c r="M24" s="20"/>
      <c r="N24" s="22"/>
      <c r="O24" s="22"/>
      <c r="P24" s="22"/>
      <c r="Q24" s="22"/>
      <c r="R24" s="22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>
      <c r="A25" s="22"/>
      <c r="B25" s="5"/>
      <c r="C25" s="5"/>
      <c r="D25" s="22"/>
      <c r="E25" s="37">
        <v>16.0</v>
      </c>
      <c r="F25" s="38">
        <f t="shared" si="3"/>
        <v>4</v>
      </c>
      <c r="G25" s="39">
        <f>SUM(F19:F25)*(C9+C10)</f>
        <v>13376</v>
      </c>
      <c r="H25" s="39">
        <f>F25*C12</f>
        <v>4000</v>
      </c>
      <c r="I25" s="39">
        <f>G25+(F25*C12)</f>
        <v>17376</v>
      </c>
      <c r="J25" s="40"/>
      <c r="K25" s="20"/>
      <c r="L25" s="20"/>
      <c r="M25" s="20"/>
      <c r="N25" s="22"/>
      <c r="O25" s="22"/>
      <c r="P25" s="22"/>
      <c r="Q25" s="22"/>
      <c r="R25" s="22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>
      <c r="A26" s="5"/>
      <c r="B26" s="5"/>
      <c r="C26" s="22"/>
      <c r="D26" s="22"/>
      <c r="E26" s="37">
        <v>17.0</v>
      </c>
      <c r="F26" s="38">
        <f t="shared" si="3"/>
        <v>4</v>
      </c>
      <c r="G26" s="39">
        <f>SUM(F19:F26)*(C9+C10)</f>
        <v>14212</v>
      </c>
      <c r="H26" s="39">
        <f>F26*C12</f>
        <v>4000</v>
      </c>
      <c r="I26" s="39">
        <f>G26+(F26*C12)</f>
        <v>18212</v>
      </c>
      <c r="J26" s="40"/>
      <c r="K26" s="20"/>
      <c r="L26" s="20"/>
      <c r="M26" s="20"/>
      <c r="N26" s="22"/>
      <c r="O26" s="22"/>
      <c r="P26" s="22"/>
      <c r="Q26" s="22"/>
      <c r="R26" s="22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>
      <c r="A27" s="5"/>
      <c r="B27" s="5"/>
      <c r="C27" s="22"/>
      <c r="D27" s="22"/>
      <c r="E27" s="37">
        <v>18.0</v>
      </c>
      <c r="F27" s="38">
        <f t="shared" si="3"/>
        <v>4</v>
      </c>
      <c r="G27" s="39">
        <f>SUM(F19:F27)*(C9+C10)</f>
        <v>15048</v>
      </c>
      <c r="H27" s="39">
        <f>F27*C12</f>
        <v>4000</v>
      </c>
      <c r="I27" s="39">
        <f>G27+(F27*C12)</f>
        <v>19048</v>
      </c>
      <c r="J27" s="40"/>
      <c r="K27" s="20"/>
      <c r="L27" s="20"/>
      <c r="M27" s="20"/>
      <c r="N27" s="22"/>
      <c r="O27" s="22"/>
      <c r="P27" s="22"/>
      <c r="Q27" s="22"/>
      <c r="R27" s="22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>
      <c r="A28" s="22"/>
      <c r="B28" s="22"/>
      <c r="C28" s="22"/>
      <c r="D28" s="22"/>
      <c r="E28" s="37">
        <v>19.0</v>
      </c>
      <c r="F28" s="38">
        <f t="shared" si="3"/>
        <v>4</v>
      </c>
      <c r="G28" s="39">
        <f>SUM(F19:F28)*(C9+C10)</f>
        <v>15884</v>
      </c>
      <c r="H28" s="39">
        <f>F28*C12</f>
        <v>4000</v>
      </c>
      <c r="I28" s="39">
        <f>G28+(F28*C12)</f>
        <v>19884</v>
      </c>
      <c r="J28" s="40"/>
      <c r="K28" s="20"/>
      <c r="L28" s="20"/>
      <c r="M28" s="20"/>
      <c r="N28" s="22"/>
      <c r="O28" s="22"/>
      <c r="P28" s="22"/>
      <c r="Q28" s="22"/>
      <c r="R28" s="22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>
      <c r="A29" s="22"/>
      <c r="B29" s="22"/>
      <c r="C29" s="22"/>
      <c r="D29" s="22"/>
      <c r="E29" s="37">
        <v>20.0</v>
      </c>
      <c r="F29" s="38">
        <f t="shared" si="3"/>
        <v>4</v>
      </c>
      <c r="G29" s="39">
        <f>SUM(F19:F29)*(C9+C10)</f>
        <v>16720</v>
      </c>
      <c r="H29" s="39">
        <f>F29*C12</f>
        <v>4000</v>
      </c>
      <c r="I29" s="39">
        <f>G29+(F29*C12)</f>
        <v>20720</v>
      </c>
      <c r="J29" s="40"/>
      <c r="K29" s="20"/>
      <c r="L29" s="20"/>
      <c r="M29" s="20"/>
      <c r="N29" s="22"/>
      <c r="O29" s="22"/>
      <c r="P29" s="22"/>
      <c r="Q29" s="22"/>
      <c r="R29" s="2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>
      <c r="A30" s="22"/>
      <c r="B30" s="22"/>
      <c r="C30" s="22"/>
      <c r="D30" s="22"/>
      <c r="E30" s="37">
        <v>21.0</v>
      </c>
      <c r="F30" s="38">
        <f t="shared" si="3"/>
        <v>4</v>
      </c>
      <c r="G30" s="39">
        <f>SUM(F19:F30)*(C9+C10)</f>
        <v>17556</v>
      </c>
      <c r="H30" s="39">
        <f>F30*C12</f>
        <v>4000</v>
      </c>
      <c r="I30" s="39">
        <f>G30+(F30*C12)</f>
        <v>21556</v>
      </c>
      <c r="J30" s="40"/>
      <c r="K30" s="20"/>
      <c r="L30" s="20"/>
      <c r="M30" s="20"/>
      <c r="N30" s="22"/>
      <c r="O30" s="22"/>
      <c r="P30" s="22"/>
      <c r="Q30" s="22"/>
      <c r="R30" s="22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>
      <c r="A31" s="20"/>
      <c r="B31" s="20"/>
      <c r="C31" s="20"/>
      <c r="D31" s="20"/>
      <c r="E31" s="37">
        <v>22.0</v>
      </c>
      <c r="F31" s="38">
        <f t="shared" si="3"/>
        <v>4</v>
      </c>
      <c r="G31" s="39">
        <f>SUM(F19:F31)*(C9+C10)</f>
        <v>18392</v>
      </c>
      <c r="H31" s="39">
        <f>F31*C12</f>
        <v>4000</v>
      </c>
      <c r="I31" s="39">
        <f>G31+(F31*C12)</f>
        <v>22392</v>
      </c>
      <c r="J31" s="40"/>
      <c r="K31" s="20"/>
      <c r="L31" s="20"/>
      <c r="M31" s="20"/>
      <c r="N31" s="22"/>
      <c r="O31" s="22"/>
      <c r="P31" s="22"/>
      <c r="Q31" s="22"/>
      <c r="R31" s="22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>
      <c r="A32" s="20"/>
      <c r="B32" s="20"/>
      <c r="C32" s="20"/>
      <c r="D32" s="20"/>
      <c r="E32" s="37">
        <v>23.0</v>
      </c>
      <c r="F32" s="38">
        <f t="shared" si="3"/>
        <v>4</v>
      </c>
      <c r="G32" s="39">
        <f>SUM(F19:F32)*(C9+C10)</f>
        <v>19228</v>
      </c>
      <c r="H32" s="39">
        <f>F32*C12</f>
        <v>4000</v>
      </c>
      <c r="I32" s="39">
        <f>G32+(F32*C12)</f>
        <v>23228</v>
      </c>
      <c r="J32" s="40"/>
      <c r="K32" s="20"/>
      <c r="L32" s="20"/>
      <c r="M32" s="20"/>
      <c r="N32" s="22"/>
      <c r="O32" s="22"/>
      <c r="P32" s="22"/>
      <c r="Q32" s="22"/>
      <c r="R32" s="22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>
      <c r="A33" s="20"/>
      <c r="B33" s="20"/>
      <c r="C33" s="20"/>
      <c r="D33" s="20"/>
      <c r="E33" s="37">
        <v>24.0</v>
      </c>
      <c r="F33" s="38">
        <f t="shared" si="3"/>
        <v>4</v>
      </c>
      <c r="G33" s="53">
        <f>SUM(F19:F33)*(C9+C10)</f>
        <v>20064</v>
      </c>
      <c r="H33" s="53">
        <f>F33*C12</f>
        <v>4000</v>
      </c>
      <c r="I33" s="51">
        <f>G33+(F33*C12)</f>
        <v>24064</v>
      </c>
      <c r="J33" s="40"/>
      <c r="K33" s="20"/>
      <c r="L33" s="20"/>
      <c r="M33" s="20"/>
      <c r="N33" s="22"/>
      <c r="O33" s="22"/>
      <c r="P33" s="22"/>
      <c r="Q33" s="22"/>
      <c r="R33" s="22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>
      <c r="A34" s="20"/>
      <c r="B34" s="22"/>
      <c r="C34" s="22"/>
      <c r="D34" s="20"/>
      <c r="E34" s="34" t="s">
        <v>35</v>
      </c>
      <c r="F34" s="38">
        <f>SUM(F22:F33)+F19</f>
        <v>96</v>
      </c>
      <c r="G34" s="52">
        <f t="shared" ref="G34:I34" si="4">SUM(G22:G33)</f>
        <v>185592</v>
      </c>
      <c r="H34" s="52">
        <f t="shared" si="4"/>
        <v>48000</v>
      </c>
      <c r="I34" s="52">
        <f t="shared" si="4"/>
        <v>233592</v>
      </c>
      <c r="J34" s="40"/>
      <c r="K34" s="20"/>
      <c r="L34" s="20"/>
      <c r="M34" s="20"/>
      <c r="N34" s="22"/>
      <c r="O34" s="22"/>
      <c r="P34" s="22"/>
      <c r="Q34" s="22"/>
      <c r="R34" s="22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>
      <c r="A35" s="20"/>
      <c r="B35" s="22"/>
      <c r="C35" s="22"/>
      <c r="D35" s="20"/>
      <c r="E35" s="5"/>
      <c r="F35" s="5"/>
      <c r="G35" s="5"/>
      <c r="H35" s="5"/>
      <c r="I35" s="5"/>
      <c r="J35" s="5"/>
      <c r="K35" s="20"/>
      <c r="L35" s="20"/>
      <c r="M35" s="20"/>
      <c r="N35" s="22"/>
      <c r="O35" s="22"/>
      <c r="P35" s="22"/>
      <c r="Q35" s="22"/>
      <c r="R35" s="22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>
      <c r="A36" s="20"/>
      <c r="B36" s="22"/>
      <c r="C36" s="2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2"/>
      <c r="O36" s="22"/>
      <c r="P36" s="22"/>
      <c r="Q36" s="22"/>
      <c r="R36" s="22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>
      <c r="A37" s="20"/>
      <c r="B37" s="22"/>
      <c r="C37" s="2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2"/>
      <c r="O37" s="22"/>
      <c r="P37" s="22"/>
      <c r="Q37" s="22"/>
      <c r="R37" s="22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>
      <c r="A38" s="20"/>
      <c r="B38" s="22"/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2">
    <mergeCell ref="A2:Z2"/>
    <mergeCell ref="B5:C5"/>
  </mergeCells>
  <drawing r:id="rId1"/>
</worksheet>
</file>